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200145\Desktop\"/>
    </mc:Choice>
  </mc:AlternateContent>
  <bookViews>
    <workbookView xWindow="0" yWindow="0" windowWidth="19200" windowHeight="6612"/>
  </bookViews>
  <sheets>
    <sheet name="RRP"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3" i="2" l="1"/>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E128" i="2"/>
  <c r="E129" i="2"/>
  <c r="E130" i="2"/>
  <c r="E131" i="2"/>
  <c r="E132" i="2"/>
  <c r="D128" i="2"/>
  <c r="D129" i="2"/>
  <c r="D130" i="2"/>
  <c r="D131" i="2"/>
  <c r="D132" i="2"/>
  <c r="D127" i="2"/>
  <c r="E127" i="2"/>
  <c r="F118" i="2"/>
  <c r="F119" i="2"/>
  <c r="F120" i="2"/>
  <c r="F121" i="2"/>
  <c r="F122" i="2"/>
  <c r="F117" i="2"/>
  <c r="E118" i="2"/>
  <c r="E119" i="2"/>
  <c r="E120" i="2"/>
  <c r="E121" i="2"/>
  <c r="E122" i="2"/>
  <c r="E117" i="2"/>
  <c r="D118" i="2"/>
  <c r="D119" i="2"/>
  <c r="D120" i="2"/>
  <c r="D121" i="2"/>
  <c r="D122" i="2"/>
  <c r="D117" i="2"/>
  <c r="G89" i="2"/>
  <c r="G90" i="2"/>
  <c r="G91" i="2"/>
  <c r="G92" i="2"/>
  <c r="G93" i="2"/>
  <c r="G94" i="2"/>
  <c r="G95" i="2"/>
  <c r="G96" i="2"/>
  <c r="G97" i="2"/>
  <c r="G98" i="2"/>
  <c r="G99" i="2"/>
  <c r="G100" i="2"/>
  <c r="G101" i="2"/>
  <c r="G102" i="2"/>
  <c r="G103" i="2"/>
  <c r="G104" i="2"/>
  <c r="G105" i="2"/>
  <c r="G106" i="2"/>
  <c r="G107" i="2"/>
  <c r="G108" i="2"/>
  <c r="G109" i="2"/>
  <c r="G88" i="2"/>
  <c r="F89" i="2"/>
  <c r="F90" i="2"/>
  <c r="F91" i="2"/>
  <c r="F92" i="2"/>
  <c r="F93" i="2"/>
  <c r="F94" i="2"/>
  <c r="F95" i="2"/>
  <c r="F96" i="2"/>
  <c r="F97" i="2"/>
  <c r="F98" i="2"/>
  <c r="F99" i="2"/>
  <c r="F100" i="2"/>
  <c r="F101" i="2"/>
  <c r="F102" i="2"/>
  <c r="F103" i="2"/>
  <c r="F104" i="2"/>
  <c r="F105" i="2"/>
  <c r="F106" i="2"/>
  <c r="F107" i="2"/>
  <c r="F108" i="2"/>
  <c r="F109" i="2"/>
  <c r="F88" i="2"/>
  <c r="E89" i="2"/>
  <c r="E90" i="2"/>
  <c r="E91" i="2"/>
  <c r="E92" i="2"/>
  <c r="E93" i="2"/>
  <c r="E94" i="2"/>
  <c r="E95" i="2"/>
  <c r="E96" i="2"/>
  <c r="E97" i="2"/>
  <c r="E98" i="2"/>
  <c r="E99" i="2"/>
  <c r="E100" i="2"/>
  <c r="E101" i="2"/>
  <c r="E102" i="2"/>
  <c r="E103" i="2"/>
  <c r="E104" i="2"/>
  <c r="E105" i="2"/>
  <c r="E106" i="2"/>
  <c r="E107" i="2"/>
  <c r="E108" i="2"/>
  <c r="E109" i="2"/>
  <c r="E88" i="2"/>
  <c r="D89" i="2"/>
  <c r="D90" i="2"/>
  <c r="D91" i="2"/>
  <c r="D92" i="2"/>
  <c r="D93" i="2"/>
  <c r="D94" i="2"/>
  <c r="D95" i="2"/>
  <c r="D96" i="2"/>
  <c r="D97" i="2"/>
  <c r="D98" i="2"/>
  <c r="D99" i="2"/>
  <c r="D100" i="2"/>
  <c r="D101" i="2"/>
  <c r="D102" i="2"/>
  <c r="D103" i="2"/>
  <c r="D104" i="2"/>
  <c r="D105" i="2"/>
  <c r="D106" i="2"/>
  <c r="D107" i="2"/>
  <c r="D108" i="2"/>
  <c r="D109" i="2"/>
  <c r="D88" i="2"/>
  <c r="D62" i="2"/>
  <c r="D63" i="2"/>
  <c r="D64" i="2"/>
  <c r="D65" i="2"/>
  <c r="D66" i="2"/>
  <c r="D67" i="2"/>
  <c r="D68" i="2"/>
  <c r="D69" i="2"/>
  <c r="D70" i="2"/>
  <c r="D71" i="2"/>
  <c r="D72" i="2"/>
  <c r="D73" i="2"/>
  <c r="D74" i="2"/>
  <c r="D75" i="2"/>
  <c r="D76" i="2"/>
  <c r="D77" i="2"/>
  <c r="D78" i="2"/>
  <c r="D79" i="2"/>
  <c r="D80" i="2"/>
  <c r="D81" i="2"/>
  <c r="D82" i="2"/>
  <c r="D83" i="2"/>
  <c r="D61" i="2"/>
  <c r="E36" i="2"/>
  <c r="E37" i="2"/>
  <c r="E38" i="2"/>
  <c r="E39" i="2"/>
  <c r="E40" i="2"/>
  <c r="E41" i="2"/>
  <c r="E42" i="2"/>
  <c r="E43" i="2"/>
  <c r="E44" i="2"/>
  <c r="E45" i="2"/>
  <c r="E46" i="2"/>
  <c r="E47" i="2"/>
  <c r="E48" i="2"/>
  <c r="E49" i="2"/>
  <c r="E50" i="2"/>
  <c r="E51" i="2"/>
  <c r="E52" i="2"/>
  <c r="E53" i="2"/>
  <c r="E54" i="2"/>
  <c r="E55" i="2"/>
  <c r="E56" i="2"/>
  <c r="E35" i="2"/>
  <c r="D36" i="2"/>
  <c r="D37" i="2"/>
  <c r="D38" i="2"/>
  <c r="D39" i="2"/>
  <c r="D40" i="2"/>
  <c r="D41" i="2"/>
  <c r="D42" i="2"/>
  <c r="D43" i="2"/>
  <c r="D44" i="2"/>
  <c r="D45" i="2"/>
  <c r="D46" i="2"/>
  <c r="D47" i="2"/>
  <c r="D48" i="2"/>
  <c r="D49" i="2"/>
  <c r="D50" i="2"/>
  <c r="D51" i="2"/>
  <c r="D52" i="2"/>
  <c r="D53" i="2"/>
  <c r="D54" i="2"/>
  <c r="D55" i="2"/>
  <c r="D56" i="2"/>
  <c r="D35" i="2"/>
  <c r="C36" i="2"/>
  <c r="C37" i="2"/>
  <c r="C38" i="2"/>
  <c r="C39" i="2"/>
  <c r="C40" i="2"/>
  <c r="C41" i="2"/>
  <c r="C42" i="2"/>
  <c r="C43" i="2"/>
  <c r="C44" i="2"/>
  <c r="C45" i="2"/>
  <c r="C46" i="2"/>
  <c r="C47" i="2"/>
  <c r="C48" i="2"/>
  <c r="C49" i="2"/>
  <c r="C50" i="2"/>
  <c r="C51" i="2"/>
  <c r="C52" i="2"/>
  <c r="C53" i="2"/>
  <c r="C54" i="2"/>
  <c r="C55" i="2"/>
  <c r="C56" i="2"/>
  <c r="C35" i="2"/>
  <c r="F10" i="2"/>
  <c r="F11" i="2"/>
  <c r="F12" i="2"/>
  <c r="F13" i="2"/>
  <c r="F14" i="2"/>
  <c r="F15" i="2"/>
  <c r="F16" i="2"/>
  <c r="F17" i="2"/>
  <c r="F18" i="2"/>
  <c r="F19" i="2"/>
  <c r="F20" i="2"/>
  <c r="F21" i="2"/>
  <c r="F22" i="2"/>
  <c r="F23" i="2"/>
  <c r="F24" i="2"/>
  <c r="F25" i="2"/>
  <c r="F26" i="2"/>
  <c r="F27" i="2"/>
  <c r="F28" i="2"/>
  <c r="F29" i="2"/>
  <c r="F30" i="2"/>
  <c r="F9" i="2"/>
  <c r="E10" i="2"/>
  <c r="E11" i="2"/>
  <c r="E12" i="2"/>
  <c r="E13" i="2"/>
  <c r="E14" i="2"/>
  <c r="E15" i="2"/>
  <c r="E16" i="2"/>
  <c r="E17" i="2"/>
  <c r="E18" i="2"/>
  <c r="E19" i="2"/>
  <c r="E20" i="2"/>
  <c r="E21" i="2"/>
  <c r="E22" i="2"/>
  <c r="E23" i="2"/>
  <c r="E24" i="2"/>
  <c r="E25" i="2"/>
  <c r="E26" i="2"/>
  <c r="E27" i="2"/>
  <c r="E28" i="2"/>
  <c r="E29" i="2"/>
  <c r="E30" i="2"/>
  <c r="E9" i="2"/>
  <c r="D10" i="2"/>
  <c r="D11" i="2"/>
  <c r="D12" i="2"/>
  <c r="D13" i="2"/>
  <c r="D14" i="2"/>
  <c r="D15" i="2"/>
  <c r="D16" i="2"/>
  <c r="D17" i="2"/>
  <c r="D18" i="2"/>
  <c r="D19" i="2"/>
  <c r="D20" i="2"/>
  <c r="D21" i="2"/>
  <c r="D22" i="2"/>
  <c r="D23" i="2"/>
  <c r="D24" i="2"/>
  <c r="D25" i="2"/>
  <c r="D26" i="2"/>
  <c r="D27" i="2"/>
  <c r="D28" i="2"/>
  <c r="D29" i="2"/>
  <c r="D30" i="2"/>
  <c r="D9" i="2"/>
</calcChain>
</file>

<file path=xl/sharedStrings.xml><?xml version="1.0" encoding="utf-8"?>
<sst xmlns="http://schemas.openxmlformats.org/spreadsheetml/2006/main" count="312" uniqueCount="41">
  <si>
    <t>Suomen kestävän kasvun ohjelman toisessa valtionavustushaussa myönnetyt eurot talousarviovuosittain</t>
  </si>
  <si>
    <t>Pilari 4</t>
  </si>
  <si>
    <t xml:space="preserve">Alla olevissa taulukoissa on eritelty 8.12.2022 annetuilla päätöksillä myönnetyt valtionavustukset Pilarin 4 investoinneittain ja avustuksen saajittain sekä sen mukaan, minkä vuoden talousarviosta avustus on tarkoitettu maksettavaksi.
Koska avustus on myönnetty maksatuspäätösperusteisesti ja se on 3-vuotista siirtomäärärahaa, avustuksen tosiasiallinen käyttö hanketoimintaan rajautuu valtionavustuspäätöksen ehtojen mukaan seuraavasti: 
- Vuoden 2021 talousarvioon varattu määräraha on käytettävissä hanketoimintaan 30.6.2023 saakka (maksatushakemus tehtävä 31.8.2023 mennessä). 
- Vuoden 2022 talousarvioon varattu määräraha on käytettävissä hanketoimintaan 30.6.2024 saakka (maksatushakemus tehtävä 31.8.2024 mennessä).
- Vuoden 2023 talousarvioon varattu määräraha on käytettävissä hanketoimintaan 30.6.2025 saakka (maksatushakemus tehtävä 31.8.2025 mennessä). 
- Vuoden 2024 talousarvioon varattu määräraha on käytettävissä hanketoimintaan 31.12.2025 saakka ja hankkeen raportointiin 30.4.2026 saakka (maksatushakemukset tehtävä 28.2.2026 mennessä ja 30.4.2026 mennessä). 
- Vuoden 2025 talousarvioon varattu määräraha on käytettävissä hanketoimintaan 31.12.2025 saakka ja hankkeen raportointiin 30.4.2026 saakka (maksatushakemukset tehtävä 28.2.2026 mennessä ja 30.4.2026 mennessä). 
Vuosien 2024–2025 talousarvioon varatun määrärahan osalta valtionavustusta voidaan käyttää edellyttäen, että eduskunta on hyväksynyt määrärahan kyseisten vuosien talousarvioihin. Jos hankkeen yksittäiseen maksatushakemukseen on kirjattu kustannuksia enemmän kuin siihen mennessä eduskunnan hyväksymää määrärahaa on käytettävissä, voidaan avustus ylittävän määrärahan osalta maksaa hakijalle vasta eduskunnan hyväksyttyä seuraavan vuoden talousarvion. </t>
  </si>
  <si>
    <t xml:space="preserve">Pilari 4 investointi 1 </t>
  </si>
  <si>
    <t>Valtionavustus-päätöksen mukainen rahoitus yhteensä</t>
  </si>
  <si>
    <t>Vuoden 2021 talousarvioon varattu määräraha</t>
  </si>
  <si>
    <t>Vuoden 2022 talousarvioon varattu määräraha</t>
  </si>
  <si>
    <t>Vuoden 2023 talousarvioon varattu määräraha</t>
  </si>
  <si>
    <t>Vuoden 2024 talousarvioon varattu määräraha</t>
  </si>
  <si>
    <t>Vuoden 2025 talousarvioon varattu määräraha</t>
  </si>
  <si>
    <t>Etelä-Karjala</t>
  </si>
  <si>
    <t>-</t>
  </si>
  <si>
    <t>Etelä-Pohjanmaa</t>
  </si>
  <si>
    <t>Etelä-Savo</t>
  </si>
  <si>
    <t>Helsinki</t>
  </si>
  <si>
    <t>Itä-Uusimaa</t>
  </si>
  <si>
    <t>Kainuu</t>
  </si>
  <si>
    <t>Kanta-Häme</t>
  </si>
  <si>
    <t>Keski-Pohjanmaa</t>
  </si>
  <si>
    <t>Keski-Suomi</t>
  </si>
  <si>
    <t>Keski-Uusimaa</t>
  </si>
  <si>
    <t>Kymenlaakso</t>
  </si>
  <si>
    <t>Lappi</t>
  </si>
  <si>
    <t>Länsi-Uusimaa</t>
  </si>
  <si>
    <t>Pirkanmaa</t>
  </si>
  <si>
    <t>Pohjanmaa</t>
  </si>
  <si>
    <t>Pohjois-Karjala</t>
  </si>
  <si>
    <t>Pohjois-Pohjanmaa</t>
  </si>
  <si>
    <t>Pohjois-Savo</t>
  </si>
  <si>
    <t>Päijät-Häme</t>
  </si>
  <si>
    <t>Satakunta</t>
  </si>
  <si>
    <t>Vantaa-Kerava</t>
  </si>
  <si>
    <t>Varsinais-Suomi</t>
  </si>
  <si>
    <t>Pilari 4 investointi 2</t>
  </si>
  <si>
    <t>Pilari 4 investointi 3</t>
  </si>
  <si>
    <t>Osaamiskeskus</t>
  </si>
  <si>
    <t>Pilari 4 investointi 4</t>
  </si>
  <si>
    <t>Pilari 3</t>
  </si>
  <si>
    <t xml:space="preserve">Alla olevissa taulukoissa on eritelty 8.12.2022 annetuilla päätöksillä myönnetyt valtionavustukset Pilarin 3 investoinneittain ja avustuksen saajittain sekä sen mukaan, minkä vuoden talousarviosta avustus on tarkoitettu maksettavaksi.
Koska avustus on myönnetty maksatuspäätösperusteisesti ja se on 3-vuotista siirtomäärärahaa, avustuksen tosiasiallinen käyttö hanketoimintaan rajautuu valtionavustuspäätöksen ehtojen mukaan seuraavasti: 
- Vuoden 2022  talousarvioon varattu määräraha on käytettävissä hanketoimintaan 30.6.2024 saakka (maksatushakemus tehtävä 31.8.2024 mennessä).
- Vuoden 2023  talousarvioon varattu määräraha on käytettävissä hanketoimintaan 31.12.2024 saakka ja hankkeen raportointiin 28.2.2025 saakka (maksatushakemus tehtävä 28.2.2025 mennessä).
- Vuoden 2024  talousarvioon varattu määräraha on käytettävissä hanketoimintaan 31.12.2024 saakka ja hankkeen raportointiin 28.2.2025 saakka (maksatushakemus tehtävä 28.2.2025 mennessä). 
Vuoden 2024 osalta valtionavustusta voidaan käyttää edellyttäen, että eduskunta on hyväksynyt määrärahan kyseisen vuoden talousarvioon. Jos hankkeen yksittäiseen maksatushakemukseen on kirjattu kustannuksia enemmän kuin siihen mennessä eduskunnan hyväksymää määrärahaa on käytettävissä, voidaan avustus ylittävän määrärahan osalta maksaa hakijalle vasta eduskunnan hyväksyttyä seuraavan vuoden talousarvion. </t>
  </si>
  <si>
    <t>Pilari 3 investointi Työkykyohjelma</t>
  </si>
  <si>
    <t>Pilari 3 investointi 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</si>
</sst>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14"/>
      <color rgb="FF000000"/>
      <name val="Times New Roman"/>
      <family val="1"/>
    </font>
    <font>
      <b/>
      <sz val="16"/>
      <name val="Calibri"/>
      <family val="2"/>
      <scheme val="minor"/>
    </font>
    <font>
      <b/>
      <sz val="14"/>
      <color theme="1"/>
      <name val="Calibri"/>
      <family val="2"/>
      <scheme val="minor"/>
    </font>
    <font>
      <b/>
      <sz val="1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9"/>
      </left>
      <right/>
      <top style="thin">
        <color theme="9"/>
      </top>
      <bottom/>
      <diagonal/>
    </border>
  </borders>
  <cellStyleXfs count="3">
    <xf numFmtId="0" fontId="0" fillId="0" borderId="0"/>
    <xf numFmtId="0" fontId="2" fillId="0" borderId="0" applyNumberFormat="0" applyFill="0" applyBorder="0" applyAlignment="0" applyProtection="0"/>
    <xf numFmtId="43" fontId="4" fillId="0" borderId="0" applyFont="0" applyFill="0" applyBorder="0" applyAlignment="0" applyProtection="0"/>
  </cellStyleXfs>
  <cellXfs count="26">
    <xf numFmtId="0" fontId="0" fillId="0" borderId="0" xfId="0"/>
    <xf numFmtId="0" fontId="1" fillId="0" borderId="0" xfId="0" applyFont="1"/>
    <xf numFmtId="3" fontId="3" fillId="3" borderId="1" xfId="0" applyNumberFormat="1" applyFont="1" applyFill="1" applyBorder="1"/>
    <xf numFmtId="3" fontId="3" fillId="5" borderId="1" xfId="0" applyNumberFormat="1" applyFont="1" applyFill="1" applyBorder="1"/>
    <xf numFmtId="3" fontId="3" fillId="6" borderId="1" xfId="0" applyNumberFormat="1" applyFont="1" applyFill="1" applyBorder="1"/>
    <xf numFmtId="3" fontId="3" fillId="4" borderId="1" xfId="0" applyNumberFormat="1" applyFont="1" applyFill="1" applyBorder="1"/>
    <xf numFmtId="164" fontId="3" fillId="5" borderId="1" xfId="2" applyNumberFormat="1" applyFont="1" applyFill="1" applyBorder="1"/>
    <xf numFmtId="3" fontId="5" fillId="0" borderId="0" xfId="0" applyNumberFormat="1" applyFont="1"/>
    <xf numFmtId="0" fontId="1" fillId="2" borderId="2" xfId="0" applyFont="1" applyFill="1" applyBorder="1"/>
    <xf numFmtId="3" fontId="1" fillId="2" borderId="2" xfId="0" applyNumberFormat="1" applyFont="1" applyFill="1" applyBorder="1"/>
    <xf numFmtId="164" fontId="0" fillId="0" borderId="0" xfId="0" applyNumberFormat="1"/>
    <xf numFmtId="0" fontId="6" fillId="0" borderId="0" xfId="0" applyFont="1"/>
    <xf numFmtId="0" fontId="7" fillId="7" borderId="0" xfId="0" applyFont="1" applyFill="1"/>
    <xf numFmtId="0" fontId="0" fillId="0" borderId="1" xfId="0" applyBorder="1"/>
    <xf numFmtId="0" fontId="1" fillId="0" borderId="1" xfId="0" applyFont="1" applyBorder="1" applyAlignment="1">
      <alignment horizontal="center" wrapText="1"/>
    </xf>
    <xf numFmtId="0" fontId="1" fillId="2" borderId="1" xfId="0" applyFont="1" applyFill="1" applyBorder="1"/>
    <xf numFmtId="0" fontId="0" fillId="0" borderId="1" xfId="0" applyBorder="1" applyAlignment="1">
      <alignment horizontal="right"/>
    </xf>
    <xf numFmtId="164" fontId="0" fillId="0" borderId="1" xfId="2" applyNumberFormat="1" applyFont="1" applyBorder="1"/>
    <xf numFmtId="3" fontId="1" fillId="2" borderId="1" xfId="0" applyNumberFormat="1" applyFont="1" applyFill="1" applyBorder="1"/>
    <xf numFmtId="164" fontId="0" fillId="0" borderId="1" xfId="0" applyNumberFormat="1" applyBorder="1"/>
    <xf numFmtId="0" fontId="8" fillId="0" borderId="1" xfId="0" applyFont="1" applyBorder="1" applyAlignment="1">
      <alignment horizontal="center" wrapText="1"/>
    </xf>
    <xf numFmtId="0" fontId="0" fillId="8" borderId="0" xfId="0" applyFill="1"/>
    <xf numFmtId="0" fontId="3"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6" fillId="0" borderId="0" xfId="0" applyFont="1" applyAlignment="1">
      <alignment wrapText="1"/>
    </xf>
  </cellXfs>
  <cellStyles count="3">
    <cellStyle name="Hyperlink" xfId="1"/>
    <cellStyle name="Normaali" xfId="0" builtinId="0"/>
    <cellStyle name="Pilkku"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53341</xdr:colOff>
      <xdr:row>0</xdr:row>
      <xdr:rowOff>68580</xdr:rowOff>
    </xdr:from>
    <xdr:to>
      <xdr:col>0</xdr:col>
      <xdr:colOff>1586841</xdr:colOff>
      <xdr:row>0</xdr:row>
      <xdr:rowOff>861060</xdr:rowOff>
    </xdr:to>
    <xdr:pic>
      <xdr:nvPicPr>
        <xdr:cNvPr id="2" name="Kuv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1" y="68580"/>
          <a:ext cx="1533500" cy="79248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tabSelected="1" zoomScaleNormal="100" workbookViewId="0">
      <pane xSplit="1" ySplit="2" topLeftCell="B3" activePane="bottomRight" state="frozen"/>
      <selection pane="topRight" activeCell="B1" sqref="B1"/>
      <selection pane="bottomLeft" activeCell="A5" sqref="A5"/>
      <selection pane="bottomRight" activeCell="H5" sqref="H5"/>
    </sheetView>
  </sheetViews>
  <sheetFormatPr defaultRowHeight="14.4" x14ac:dyDescent="0.3"/>
  <cols>
    <col min="1" max="1" width="28.33203125" customWidth="1"/>
    <col min="2" max="2" width="20.6640625" customWidth="1"/>
    <col min="3" max="3" width="20.44140625" customWidth="1"/>
    <col min="4" max="5" width="19.33203125" customWidth="1"/>
    <col min="6" max="6" width="19.5546875" customWidth="1"/>
    <col min="7" max="7" width="18.5546875" customWidth="1"/>
    <col min="8" max="8" width="19" customWidth="1"/>
  </cols>
  <sheetData>
    <row r="1" spans="1:7" ht="70.2" customHeight="1" x14ac:dyDescent="0.3">
      <c r="A1" s="21"/>
    </row>
    <row r="2" spans="1:7" ht="27.6" customHeight="1" x14ac:dyDescent="0.4">
      <c r="A2" s="25" t="s">
        <v>0</v>
      </c>
      <c r="B2" s="24"/>
      <c r="C2" s="24"/>
      <c r="D2" s="24"/>
      <c r="E2" s="24"/>
      <c r="F2" s="24"/>
      <c r="G2" s="24"/>
    </row>
    <row r="3" spans="1:7" ht="15" customHeight="1" x14ac:dyDescent="0.4">
      <c r="A3" s="11"/>
      <c r="E3" s="7"/>
    </row>
    <row r="4" spans="1:7" ht="20.25" customHeight="1" x14ac:dyDescent="0.35">
      <c r="A4" s="12" t="s">
        <v>1</v>
      </c>
      <c r="E4" s="7"/>
    </row>
    <row r="5" spans="1:7" ht="216" customHeight="1" x14ac:dyDescent="0.3">
      <c r="A5" s="22" t="s">
        <v>2</v>
      </c>
      <c r="B5" s="23"/>
      <c r="C5" s="23"/>
      <c r="D5" s="23"/>
      <c r="E5" s="23"/>
      <c r="F5" s="23"/>
      <c r="G5" s="24"/>
    </row>
    <row r="6" spans="1:7" ht="18" x14ac:dyDescent="0.35">
      <c r="E6" s="7"/>
    </row>
    <row r="7" spans="1:7" x14ac:dyDescent="0.3">
      <c r="A7" s="1" t="s">
        <v>3</v>
      </c>
    </row>
    <row r="8" spans="1:7" ht="43.2" x14ac:dyDescent="0.3">
      <c r="A8" s="13"/>
      <c r="B8" s="14" t="s">
        <v>4</v>
      </c>
      <c r="C8" s="14" t="s">
        <v>5</v>
      </c>
      <c r="D8" s="14" t="s">
        <v>6</v>
      </c>
      <c r="E8" s="14" t="s">
        <v>7</v>
      </c>
      <c r="F8" s="14" t="s">
        <v>8</v>
      </c>
      <c r="G8" s="14" t="s">
        <v>9</v>
      </c>
    </row>
    <row r="9" spans="1:7" x14ac:dyDescent="0.3">
      <c r="A9" s="15" t="s">
        <v>10</v>
      </c>
      <c r="B9" s="3">
        <v>4728000</v>
      </c>
      <c r="C9" s="16" t="s">
        <v>11</v>
      </c>
      <c r="D9" s="17">
        <f t="shared" ref="D9:D30" si="0">B9*0.516</f>
        <v>2439648</v>
      </c>
      <c r="E9" s="17">
        <f t="shared" ref="E9:E30" si="1">B9*0.459</f>
        <v>2170152</v>
      </c>
      <c r="F9" s="17">
        <f t="shared" ref="F9:F30" si="2">B9*0.025</f>
        <v>118200</v>
      </c>
      <c r="G9" s="16" t="s">
        <v>11</v>
      </c>
    </row>
    <row r="10" spans="1:7" x14ac:dyDescent="0.3">
      <c r="A10" s="15" t="s">
        <v>12</v>
      </c>
      <c r="B10" s="3">
        <v>5462000</v>
      </c>
      <c r="C10" s="16" t="s">
        <v>11</v>
      </c>
      <c r="D10" s="17">
        <f t="shared" si="0"/>
        <v>2818392</v>
      </c>
      <c r="E10" s="17">
        <f t="shared" si="1"/>
        <v>2507058</v>
      </c>
      <c r="F10" s="17">
        <f t="shared" si="2"/>
        <v>136550</v>
      </c>
      <c r="G10" s="16" t="s">
        <v>11</v>
      </c>
    </row>
    <row r="11" spans="1:7" x14ac:dyDescent="0.3">
      <c r="A11" s="15" t="s">
        <v>13</v>
      </c>
      <c r="B11" s="3">
        <v>4819000</v>
      </c>
      <c r="C11" s="16" t="s">
        <v>11</v>
      </c>
      <c r="D11" s="17">
        <f t="shared" si="0"/>
        <v>2486604</v>
      </c>
      <c r="E11" s="17">
        <f t="shared" si="1"/>
        <v>2211921</v>
      </c>
      <c r="F11" s="17">
        <f t="shared" si="2"/>
        <v>120475</v>
      </c>
      <c r="G11" s="16" t="s">
        <v>11</v>
      </c>
    </row>
    <row r="12" spans="1:7" x14ac:dyDescent="0.3">
      <c r="A12" s="15" t="s">
        <v>14</v>
      </c>
      <c r="B12" s="3">
        <v>13342000</v>
      </c>
      <c r="C12" s="16" t="s">
        <v>11</v>
      </c>
      <c r="D12" s="17">
        <f t="shared" si="0"/>
        <v>6884472</v>
      </c>
      <c r="E12" s="17">
        <f t="shared" si="1"/>
        <v>6123978</v>
      </c>
      <c r="F12" s="17">
        <f t="shared" si="2"/>
        <v>333550</v>
      </c>
      <c r="G12" s="16" t="s">
        <v>11</v>
      </c>
    </row>
    <row r="13" spans="1:7" x14ac:dyDescent="0.3">
      <c r="A13" s="15" t="s">
        <v>15</v>
      </c>
      <c r="B13" s="3">
        <v>4301000</v>
      </c>
      <c r="C13" s="16" t="s">
        <v>11</v>
      </c>
      <c r="D13" s="17">
        <f t="shared" si="0"/>
        <v>2219316</v>
      </c>
      <c r="E13" s="17">
        <f t="shared" si="1"/>
        <v>1974159</v>
      </c>
      <c r="F13" s="17">
        <f t="shared" si="2"/>
        <v>107525</v>
      </c>
      <c r="G13" s="16" t="s">
        <v>11</v>
      </c>
    </row>
    <row r="14" spans="1:7" x14ac:dyDescent="0.3">
      <c r="A14" s="15" t="s">
        <v>16</v>
      </c>
      <c r="B14" s="3">
        <v>3845000</v>
      </c>
      <c r="C14" s="16" t="s">
        <v>11</v>
      </c>
      <c r="D14" s="17">
        <f t="shared" si="0"/>
        <v>1984020</v>
      </c>
      <c r="E14" s="17">
        <f t="shared" si="1"/>
        <v>1764855</v>
      </c>
      <c r="F14" s="17">
        <f t="shared" si="2"/>
        <v>96125</v>
      </c>
      <c r="G14" s="16" t="s">
        <v>11</v>
      </c>
    </row>
    <row r="15" spans="1:7" x14ac:dyDescent="0.3">
      <c r="A15" s="15" t="s">
        <v>17</v>
      </c>
      <c r="B15" s="3">
        <v>5445000</v>
      </c>
      <c r="C15" s="16" t="s">
        <v>11</v>
      </c>
      <c r="D15" s="17">
        <f t="shared" si="0"/>
        <v>2809620</v>
      </c>
      <c r="E15" s="17">
        <f t="shared" si="1"/>
        <v>2499255</v>
      </c>
      <c r="F15" s="17">
        <f t="shared" si="2"/>
        <v>136125</v>
      </c>
      <c r="G15" s="16" t="s">
        <v>11</v>
      </c>
    </row>
    <row r="16" spans="1:7" x14ac:dyDescent="0.3">
      <c r="A16" s="15" t="s">
        <v>18</v>
      </c>
      <c r="B16" s="3">
        <v>3797000</v>
      </c>
      <c r="C16" s="16" t="s">
        <v>11</v>
      </c>
      <c r="D16" s="17">
        <f t="shared" si="0"/>
        <v>1959252</v>
      </c>
      <c r="E16" s="17">
        <f t="shared" si="1"/>
        <v>1742823</v>
      </c>
      <c r="F16" s="17">
        <f t="shared" si="2"/>
        <v>94925</v>
      </c>
      <c r="G16" s="16" t="s">
        <v>11</v>
      </c>
    </row>
    <row r="17" spans="1:7" x14ac:dyDescent="0.3">
      <c r="A17" s="15" t="s">
        <v>19</v>
      </c>
      <c r="B17" s="3">
        <v>7097000</v>
      </c>
      <c r="C17" s="16" t="s">
        <v>11</v>
      </c>
      <c r="D17" s="17">
        <f t="shared" si="0"/>
        <v>3662052</v>
      </c>
      <c r="E17" s="17">
        <f t="shared" si="1"/>
        <v>3257523</v>
      </c>
      <c r="F17" s="17">
        <f t="shared" si="2"/>
        <v>177425</v>
      </c>
      <c r="G17" s="16" t="s">
        <v>11</v>
      </c>
    </row>
    <row r="18" spans="1:7" x14ac:dyDescent="0.3">
      <c r="A18" s="15" t="s">
        <v>20</v>
      </c>
      <c r="B18" s="3">
        <v>5970000</v>
      </c>
      <c r="C18" s="16" t="s">
        <v>11</v>
      </c>
      <c r="D18" s="17">
        <f t="shared" si="0"/>
        <v>3080520</v>
      </c>
      <c r="E18" s="17">
        <f t="shared" si="1"/>
        <v>2740230</v>
      </c>
      <c r="F18" s="17">
        <f t="shared" si="2"/>
        <v>149250</v>
      </c>
      <c r="G18" s="16" t="s">
        <v>11</v>
      </c>
    </row>
    <row r="19" spans="1:7" x14ac:dyDescent="0.3">
      <c r="A19" s="15" t="s">
        <v>21</v>
      </c>
      <c r="B19" s="3">
        <v>5295000</v>
      </c>
      <c r="C19" s="16" t="s">
        <v>11</v>
      </c>
      <c r="D19" s="17">
        <f t="shared" si="0"/>
        <v>2732220</v>
      </c>
      <c r="E19" s="17">
        <f t="shared" si="1"/>
        <v>2430405</v>
      </c>
      <c r="F19" s="17">
        <f t="shared" si="2"/>
        <v>132375</v>
      </c>
      <c r="G19" s="16" t="s">
        <v>11</v>
      </c>
    </row>
    <row r="20" spans="1:7" x14ac:dyDescent="0.3">
      <c r="A20" s="15" t="s">
        <v>22</v>
      </c>
      <c r="B20" s="3">
        <v>5542000</v>
      </c>
      <c r="C20" s="16" t="s">
        <v>11</v>
      </c>
      <c r="D20" s="17">
        <f t="shared" si="0"/>
        <v>2859672</v>
      </c>
      <c r="E20" s="17">
        <f t="shared" si="1"/>
        <v>2543778</v>
      </c>
      <c r="F20" s="17">
        <f t="shared" si="2"/>
        <v>138550</v>
      </c>
      <c r="G20" s="16" t="s">
        <v>11</v>
      </c>
    </row>
    <row r="21" spans="1:7" x14ac:dyDescent="0.3">
      <c r="A21" s="15" t="s">
        <v>23</v>
      </c>
      <c r="B21" s="3">
        <v>10460000</v>
      </c>
      <c r="C21" s="16" t="s">
        <v>11</v>
      </c>
      <c r="D21" s="17">
        <f t="shared" si="0"/>
        <v>5397360</v>
      </c>
      <c r="E21" s="17">
        <f t="shared" si="1"/>
        <v>4801140</v>
      </c>
      <c r="F21" s="17">
        <f t="shared" si="2"/>
        <v>261500</v>
      </c>
      <c r="G21" s="16" t="s">
        <v>11</v>
      </c>
    </row>
    <row r="22" spans="1:7" x14ac:dyDescent="0.3">
      <c r="A22" s="18" t="s">
        <v>24</v>
      </c>
      <c r="B22" s="3">
        <v>11228000</v>
      </c>
      <c r="C22" s="16" t="s">
        <v>11</v>
      </c>
      <c r="D22" s="17">
        <f t="shared" si="0"/>
        <v>5793648</v>
      </c>
      <c r="E22" s="17">
        <f t="shared" si="1"/>
        <v>5153652</v>
      </c>
      <c r="F22" s="17">
        <f t="shared" si="2"/>
        <v>280700</v>
      </c>
      <c r="G22" s="16" t="s">
        <v>11</v>
      </c>
    </row>
    <row r="23" spans="1:7" x14ac:dyDescent="0.3">
      <c r="A23" s="15" t="s">
        <v>25</v>
      </c>
      <c r="B23" s="3">
        <v>5538000</v>
      </c>
      <c r="C23" s="16" t="s">
        <v>11</v>
      </c>
      <c r="D23" s="17">
        <f t="shared" si="0"/>
        <v>2857608</v>
      </c>
      <c r="E23" s="17">
        <f t="shared" si="1"/>
        <v>2541942</v>
      </c>
      <c r="F23" s="17">
        <f t="shared" si="2"/>
        <v>138450</v>
      </c>
      <c r="G23" s="16" t="s">
        <v>11</v>
      </c>
    </row>
    <row r="24" spans="1:7" x14ac:dyDescent="0.3">
      <c r="A24" s="15" t="s">
        <v>26</v>
      </c>
      <c r="B24" s="3">
        <v>5330000</v>
      </c>
      <c r="C24" s="16" t="s">
        <v>11</v>
      </c>
      <c r="D24" s="17">
        <f t="shared" si="0"/>
        <v>2750280</v>
      </c>
      <c r="E24" s="17">
        <f t="shared" si="1"/>
        <v>2446470</v>
      </c>
      <c r="F24" s="17">
        <f t="shared" si="2"/>
        <v>133250</v>
      </c>
      <c r="G24" s="16" t="s">
        <v>11</v>
      </c>
    </row>
    <row r="25" spans="1:7" x14ac:dyDescent="0.3">
      <c r="A25" s="15" t="s">
        <v>27</v>
      </c>
      <c r="B25" s="3">
        <v>9414000</v>
      </c>
      <c r="C25" s="16" t="s">
        <v>11</v>
      </c>
      <c r="D25" s="17">
        <f t="shared" si="0"/>
        <v>4857624</v>
      </c>
      <c r="E25" s="17">
        <f t="shared" si="1"/>
        <v>4321026</v>
      </c>
      <c r="F25" s="17">
        <f t="shared" si="2"/>
        <v>235350</v>
      </c>
      <c r="G25" s="16" t="s">
        <v>11</v>
      </c>
    </row>
    <row r="26" spans="1:7" x14ac:dyDescent="0.3">
      <c r="A26" s="15" t="s">
        <v>28</v>
      </c>
      <c r="B26" s="3">
        <v>6703000</v>
      </c>
      <c r="C26" s="16" t="s">
        <v>11</v>
      </c>
      <c r="D26" s="17">
        <f t="shared" si="0"/>
        <v>3458748</v>
      </c>
      <c r="E26" s="17">
        <f t="shared" si="1"/>
        <v>3076677</v>
      </c>
      <c r="F26" s="17">
        <f t="shared" si="2"/>
        <v>167575</v>
      </c>
      <c r="G26" s="16" t="s">
        <v>11</v>
      </c>
    </row>
    <row r="27" spans="1:7" x14ac:dyDescent="0.3">
      <c r="A27" s="15" t="s">
        <v>29</v>
      </c>
      <c r="B27" s="3">
        <v>6007000</v>
      </c>
      <c r="C27" s="16" t="s">
        <v>11</v>
      </c>
      <c r="D27" s="17">
        <f t="shared" si="0"/>
        <v>3099612</v>
      </c>
      <c r="E27" s="17">
        <f t="shared" si="1"/>
        <v>2757213</v>
      </c>
      <c r="F27" s="17">
        <f t="shared" si="2"/>
        <v>150175</v>
      </c>
      <c r="G27" s="16" t="s">
        <v>11</v>
      </c>
    </row>
    <row r="28" spans="1:7" x14ac:dyDescent="0.3">
      <c r="A28" s="15" t="s">
        <v>30</v>
      </c>
      <c r="B28" s="3">
        <v>6149000</v>
      </c>
      <c r="C28" s="16" t="s">
        <v>11</v>
      </c>
      <c r="D28" s="17">
        <f t="shared" si="0"/>
        <v>3172884</v>
      </c>
      <c r="E28" s="17">
        <f t="shared" si="1"/>
        <v>2822391</v>
      </c>
      <c r="F28" s="17">
        <f t="shared" si="2"/>
        <v>153725</v>
      </c>
      <c r="G28" s="16" t="s">
        <v>11</v>
      </c>
    </row>
    <row r="29" spans="1:7" x14ac:dyDescent="0.3">
      <c r="A29" s="15" t="s">
        <v>31</v>
      </c>
      <c r="B29" s="3">
        <v>7181000</v>
      </c>
      <c r="C29" s="16" t="s">
        <v>11</v>
      </c>
      <c r="D29" s="17">
        <f t="shared" si="0"/>
        <v>3705396</v>
      </c>
      <c r="E29" s="17">
        <f t="shared" si="1"/>
        <v>3296079</v>
      </c>
      <c r="F29" s="17">
        <f t="shared" si="2"/>
        <v>179525</v>
      </c>
      <c r="G29" s="16" t="s">
        <v>11</v>
      </c>
    </row>
    <row r="30" spans="1:7" x14ac:dyDescent="0.3">
      <c r="A30" s="15" t="s">
        <v>32</v>
      </c>
      <c r="B30" s="3">
        <v>10506000</v>
      </c>
      <c r="C30" s="16" t="s">
        <v>11</v>
      </c>
      <c r="D30" s="17">
        <f t="shared" si="0"/>
        <v>5421096</v>
      </c>
      <c r="E30" s="17">
        <f t="shared" si="1"/>
        <v>4822254</v>
      </c>
      <c r="F30" s="17">
        <f t="shared" si="2"/>
        <v>262650</v>
      </c>
      <c r="G30" s="16" t="s">
        <v>11</v>
      </c>
    </row>
    <row r="33" spans="1:7" x14ac:dyDescent="0.3">
      <c r="A33" s="1" t="s">
        <v>33</v>
      </c>
    </row>
    <row r="34" spans="1:7" ht="43.2" x14ac:dyDescent="0.3">
      <c r="A34" s="13"/>
      <c r="B34" s="14" t="s">
        <v>4</v>
      </c>
      <c r="C34" s="14" t="s">
        <v>5</v>
      </c>
      <c r="D34" s="14" t="s">
        <v>6</v>
      </c>
      <c r="E34" s="14" t="s">
        <v>7</v>
      </c>
      <c r="F34" s="14" t="s">
        <v>8</v>
      </c>
      <c r="G34" s="14" t="s">
        <v>9</v>
      </c>
    </row>
    <row r="35" spans="1:7" x14ac:dyDescent="0.3">
      <c r="A35" s="15" t="s">
        <v>10</v>
      </c>
      <c r="B35" s="2">
        <v>600000</v>
      </c>
      <c r="C35" s="17">
        <f>B35*0.06</f>
        <v>36000</v>
      </c>
      <c r="D35" s="17">
        <f>B35*0.578</f>
        <v>346800</v>
      </c>
      <c r="E35" s="17">
        <f>B35*0.362</f>
        <v>217200</v>
      </c>
      <c r="F35" s="16" t="s">
        <v>11</v>
      </c>
      <c r="G35" s="16" t="s">
        <v>11</v>
      </c>
    </row>
    <row r="36" spans="1:7" x14ac:dyDescent="0.3">
      <c r="A36" s="15" t="s">
        <v>12</v>
      </c>
      <c r="B36" s="2">
        <v>800000</v>
      </c>
      <c r="C36" s="17">
        <f t="shared" ref="C36:C56" si="3">B36*0.06</f>
        <v>48000</v>
      </c>
      <c r="D36" s="17">
        <f t="shared" ref="D36:D56" si="4">B36*0.578</f>
        <v>462399.99999999994</v>
      </c>
      <c r="E36" s="17">
        <f t="shared" ref="E36:E56" si="5">B36*0.362</f>
        <v>289600</v>
      </c>
      <c r="F36" s="16" t="s">
        <v>11</v>
      </c>
      <c r="G36" s="16" t="s">
        <v>11</v>
      </c>
    </row>
    <row r="37" spans="1:7" x14ac:dyDescent="0.3">
      <c r="A37" s="15" t="s">
        <v>13</v>
      </c>
      <c r="B37" s="2">
        <v>1030000</v>
      </c>
      <c r="C37" s="17">
        <f t="shared" si="3"/>
        <v>61800</v>
      </c>
      <c r="D37" s="17">
        <f t="shared" si="4"/>
        <v>595340</v>
      </c>
      <c r="E37" s="17">
        <f t="shared" si="5"/>
        <v>372860</v>
      </c>
      <c r="F37" s="16" t="s">
        <v>11</v>
      </c>
      <c r="G37" s="16" t="s">
        <v>11</v>
      </c>
    </row>
    <row r="38" spans="1:7" x14ac:dyDescent="0.3">
      <c r="A38" s="15" t="s">
        <v>14</v>
      </c>
      <c r="B38" s="2">
        <v>1382000</v>
      </c>
      <c r="C38" s="17">
        <f t="shared" si="3"/>
        <v>82920</v>
      </c>
      <c r="D38" s="17">
        <f t="shared" si="4"/>
        <v>798796</v>
      </c>
      <c r="E38" s="17">
        <f t="shared" si="5"/>
        <v>500284</v>
      </c>
      <c r="F38" s="16" t="s">
        <v>11</v>
      </c>
      <c r="G38" s="16" t="s">
        <v>11</v>
      </c>
    </row>
    <row r="39" spans="1:7" x14ac:dyDescent="0.3">
      <c r="A39" s="15" t="s">
        <v>15</v>
      </c>
      <c r="B39" s="2">
        <v>800000</v>
      </c>
      <c r="C39" s="17">
        <f t="shared" si="3"/>
        <v>48000</v>
      </c>
      <c r="D39" s="17">
        <f t="shared" si="4"/>
        <v>462399.99999999994</v>
      </c>
      <c r="E39" s="17">
        <f t="shared" si="5"/>
        <v>289600</v>
      </c>
      <c r="F39" s="16" t="s">
        <v>11</v>
      </c>
      <c r="G39" s="16" t="s">
        <v>11</v>
      </c>
    </row>
    <row r="40" spans="1:7" x14ac:dyDescent="0.3">
      <c r="A40" s="15" t="s">
        <v>16</v>
      </c>
      <c r="B40" s="2">
        <v>584000</v>
      </c>
      <c r="C40" s="17">
        <f t="shared" si="3"/>
        <v>35040</v>
      </c>
      <c r="D40" s="17">
        <f t="shared" si="4"/>
        <v>337552</v>
      </c>
      <c r="E40" s="17">
        <f t="shared" si="5"/>
        <v>211408</v>
      </c>
      <c r="F40" s="16" t="s">
        <v>11</v>
      </c>
      <c r="G40" s="16" t="s">
        <v>11</v>
      </c>
    </row>
    <row r="41" spans="1:7" x14ac:dyDescent="0.3">
      <c r="A41" s="15" t="s">
        <v>17</v>
      </c>
      <c r="B41" s="2">
        <v>1056000</v>
      </c>
      <c r="C41" s="17">
        <f t="shared" si="3"/>
        <v>63360</v>
      </c>
      <c r="D41" s="17">
        <f t="shared" si="4"/>
        <v>610368</v>
      </c>
      <c r="E41" s="17">
        <f t="shared" si="5"/>
        <v>382272</v>
      </c>
      <c r="F41" s="16" t="s">
        <v>11</v>
      </c>
      <c r="G41" s="16" t="s">
        <v>11</v>
      </c>
    </row>
    <row r="42" spans="1:7" x14ac:dyDescent="0.3">
      <c r="A42" s="15" t="s">
        <v>18</v>
      </c>
      <c r="B42" s="2">
        <v>1071000</v>
      </c>
      <c r="C42" s="17">
        <f t="shared" si="3"/>
        <v>64260</v>
      </c>
      <c r="D42" s="17">
        <f t="shared" si="4"/>
        <v>619038</v>
      </c>
      <c r="E42" s="17">
        <f t="shared" si="5"/>
        <v>387702</v>
      </c>
      <c r="F42" s="16" t="s">
        <v>11</v>
      </c>
      <c r="G42" s="16" t="s">
        <v>11</v>
      </c>
    </row>
    <row r="43" spans="1:7" x14ac:dyDescent="0.3">
      <c r="A43" s="15" t="s">
        <v>19</v>
      </c>
      <c r="B43" s="2">
        <v>1054000</v>
      </c>
      <c r="C43" s="17">
        <f t="shared" si="3"/>
        <v>63240</v>
      </c>
      <c r="D43" s="17">
        <f t="shared" si="4"/>
        <v>609212</v>
      </c>
      <c r="E43" s="17">
        <f t="shared" si="5"/>
        <v>381548</v>
      </c>
      <c r="F43" s="16" t="s">
        <v>11</v>
      </c>
      <c r="G43" s="16" t="s">
        <v>11</v>
      </c>
    </row>
    <row r="44" spans="1:7" x14ac:dyDescent="0.3">
      <c r="A44" s="15" t="s">
        <v>20</v>
      </c>
      <c r="B44" s="2">
        <v>890000</v>
      </c>
      <c r="C44" s="17">
        <f t="shared" si="3"/>
        <v>53400</v>
      </c>
      <c r="D44" s="17">
        <f t="shared" si="4"/>
        <v>514419.99999999994</v>
      </c>
      <c r="E44" s="17">
        <f t="shared" si="5"/>
        <v>322180</v>
      </c>
      <c r="F44" s="16" t="s">
        <v>11</v>
      </c>
      <c r="G44" s="16" t="s">
        <v>11</v>
      </c>
    </row>
    <row r="45" spans="1:7" x14ac:dyDescent="0.3">
      <c r="A45" s="15" t="s">
        <v>21</v>
      </c>
      <c r="B45" s="2">
        <v>1204000</v>
      </c>
      <c r="C45" s="17">
        <f t="shared" si="3"/>
        <v>72240</v>
      </c>
      <c r="D45" s="17">
        <f t="shared" si="4"/>
        <v>695912</v>
      </c>
      <c r="E45" s="17">
        <f t="shared" si="5"/>
        <v>435848</v>
      </c>
      <c r="F45" s="16" t="s">
        <v>11</v>
      </c>
      <c r="G45" s="16" t="s">
        <v>11</v>
      </c>
    </row>
    <row r="46" spans="1:7" x14ac:dyDescent="0.3">
      <c r="A46" s="15" t="s">
        <v>22</v>
      </c>
      <c r="B46" s="2">
        <v>2020000</v>
      </c>
      <c r="C46" s="17">
        <f t="shared" si="3"/>
        <v>121200</v>
      </c>
      <c r="D46" s="17">
        <f t="shared" si="4"/>
        <v>1167560</v>
      </c>
      <c r="E46" s="17">
        <f t="shared" si="5"/>
        <v>731240</v>
      </c>
      <c r="F46" s="16" t="s">
        <v>11</v>
      </c>
      <c r="G46" s="16" t="s">
        <v>11</v>
      </c>
    </row>
    <row r="47" spans="1:7" x14ac:dyDescent="0.3">
      <c r="A47" s="15" t="s">
        <v>23</v>
      </c>
      <c r="B47" s="2">
        <v>1000000</v>
      </c>
      <c r="C47" s="17">
        <f t="shared" si="3"/>
        <v>60000</v>
      </c>
      <c r="D47" s="17">
        <f t="shared" si="4"/>
        <v>578000</v>
      </c>
      <c r="E47" s="17">
        <f t="shared" si="5"/>
        <v>362000</v>
      </c>
      <c r="F47" s="16" t="s">
        <v>11</v>
      </c>
      <c r="G47" s="16" t="s">
        <v>11</v>
      </c>
    </row>
    <row r="48" spans="1:7" x14ac:dyDescent="0.3">
      <c r="A48" s="18" t="s">
        <v>24</v>
      </c>
      <c r="B48" s="2">
        <v>1479000</v>
      </c>
      <c r="C48" s="17">
        <f t="shared" si="3"/>
        <v>88740</v>
      </c>
      <c r="D48" s="17">
        <f t="shared" si="4"/>
        <v>854861.99999999988</v>
      </c>
      <c r="E48" s="17">
        <f t="shared" si="5"/>
        <v>535398</v>
      </c>
      <c r="F48" s="16" t="s">
        <v>11</v>
      </c>
      <c r="G48" s="16" t="s">
        <v>11</v>
      </c>
    </row>
    <row r="49" spans="1:7" x14ac:dyDescent="0.3">
      <c r="A49" s="15" t="s">
        <v>25</v>
      </c>
      <c r="B49" s="2">
        <v>1065000</v>
      </c>
      <c r="C49" s="17">
        <f t="shared" si="3"/>
        <v>63900</v>
      </c>
      <c r="D49" s="17">
        <f t="shared" si="4"/>
        <v>615570</v>
      </c>
      <c r="E49" s="17">
        <f t="shared" si="5"/>
        <v>385530</v>
      </c>
      <c r="F49" s="16" t="s">
        <v>11</v>
      </c>
      <c r="G49" s="16" t="s">
        <v>11</v>
      </c>
    </row>
    <row r="50" spans="1:7" x14ac:dyDescent="0.3">
      <c r="A50" s="15" t="s">
        <v>26</v>
      </c>
      <c r="B50" s="2">
        <v>1113000</v>
      </c>
      <c r="C50" s="17">
        <f t="shared" si="3"/>
        <v>66780</v>
      </c>
      <c r="D50" s="17">
        <f t="shared" si="4"/>
        <v>643314</v>
      </c>
      <c r="E50" s="17">
        <f t="shared" si="5"/>
        <v>402906</v>
      </c>
      <c r="F50" s="16" t="s">
        <v>11</v>
      </c>
      <c r="G50" s="16" t="s">
        <v>11</v>
      </c>
    </row>
    <row r="51" spans="1:7" x14ac:dyDescent="0.3">
      <c r="A51" s="15" t="s">
        <v>27</v>
      </c>
      <c r="B51" s="2">
        <v>1979000</v>
      </c>
      <c r="C51" s="17">
        <f t="shared" si="3"/>
        <v>118740</v>
      </c>
      <c r="D51" s="17">
        <f t="shared" si="4"/>
        <v>1143862</v>
      </c>
      <c r="E51" s="17">
        <f t="shared" si="5"/>
        <v>716398</v>
      </c>
      <c r="F51" s="16" t="s">
        <v>11</v>
      </c>
      <c r="G51" s="16" t="s">
        <v>11</v>
      </c>
    </row>
    <row r="52" spans="1:7" x14ac:dyDescent="0.3">
      <c r="A52" s="15" t="s">
        <v>28</v>
      </c>
      <c r="B52" s="2">
        <v>1048000</v>
      </c>
      <c r="C52" s="17">
        <f t="shared" si="3"/>
        <v>62880</v>
      </c>
      <c r="D52" s="17">
        <f t="shared" si="4"/>
        <v>605744</v>
      </c>
      <c r="E52" s="17">
        <f t="shared" si="5"/>
        <v>379376</v>
      </c>
      <c r="F52" s="16" t="s">
        <v>11</v>
      </c>
      <c r="G52" s="16" t="s">
        <v>11</v>
      </c>
    </row>
    <row r="53" spans="1:7" x14ac:dyDescent="0.3">
      <c r="A53" s="15" t="s">
        <v>29</v>
      </c>
      <c r="B53" s="2">
        <v>1246000</v>
      </c>
      <c r="C53" s="17">
        <f t="shared" si="3"/>
        <v>74760</v>
      </c>
      <c r="D53" s="17">
        <f t="shared" si="4"/>
        <v>720188</v>
      </c>
      <c r="E53" s="17">
        <f t="shared" si="5"/>
        <v>451052</v>
      </c>
      <c r="F53" s="16" t="s">
        <v>11</v>
      </c>
      <c r="G53" s="16" t="s">
        <v>11</v>
      </c>
    </row>
    <row r="54" spans="1:7" x14ac:dyDescent="0.3">
      <c r="A54" s="15" t="s">
        <v>30</v>
      </c>
      <c r="B54" s="2">
        <v>1470000</v>
      </c>
      <c r="C54" s="17">
        <f t="shared" si="3"/>
        <v>88200</v>
      </c>
      <c r="D54" s="17">
        <f t="shared" si="4"/>
        <v>849659.99999999988</v>
      </c>
      <c r="E54" s="17">
        <f t="shared" si="5"/>
        <v>532140</v>
      </c>
      <c r="F54" s="16" t="s">
        <v>11</v>
      </c>
      <c r="G54" s="16" t="s">
        <v>11</v>
      </c>
    </row>
    <row r="55" spans="1:7" x14ac:dyDescent="0.3">
      <c r="A55" s="15" t="s">
        <v>31</v>
      </c>
      <c r="B55" s="2">
        <v>1236000</v>
      </c>
      <c r="C55" s="17">
        <f t="shared" si="3"/>
        <v>74160</v>
      </c>
      <c r="D55" s="17">
        <f t="shared" si="4"/>
        <v>714408</v>
      </c>
      <c r="E55" s="17">
        <f t="shared" si="5"/>
        <v>447432</v>
      </c>
      <c r="F55" s="16" t="s">
        <v>11</v>
      </c>
      <c r="G55" s="16" t="s">
        <v>11</v>
      </c>
    </row>
    <row r="56" spans="1:7" x14ac:dyDescent="0.3">
      <c r="A56" s="15" t="s">
        <v>32</v>
      </c>
      <c r="B56" s="2">
        <v>938000</v>
      </c>
      <c r="C56" s="17">
        <f t="shared" si="3"/>
        <v>56280</v>
      </c>
      <c r="D56" s="17">
        <f t="shared" si="4"/>
        <v>542164</v>
      </c>
      <c r="E56" s="17">
        <f t="shared" si="5"/>
        <v>339556</v>
      </c>
      <c r="F56" s="16" t="s">
        <v>11</v>
      </c>
      <c r="G56" s="16" t="s">
        <v>11</v>
      </c>
    </row>
    <row r="57" spans="1:7" x14ac:dyDescent="0.3">
      <c r="C57" s="10"/>
      <c r="D57" s="10"/>
      <c r="E57" s="10"/>
      <c r="F57" s="10"/>
    </row>
    <row r="59" spans="1:7" x14ac:dyDescent="0.3">
      <c r="A59" s="1" t="s">
        <v>34</v>
      </c>
    </row>
    <row r="60" spans="1:7" ht="43.2" x14ac:dyDescent="0.3">
      <c r="B60" s="14" t="s">
        <v>4</v>
      </c>
      <c r="C60" s="20" t="s">
        <v>5</v>
      </c>
      <c r="D60" s="14" t="s">
        <v>6</v>
      </c>
      <c r="E60" s="14" t="s">
        <v>7</v>
      </c>
      <c r="F60" s="14" t="s">
        <v>8</v>
      </c>
      <c r="G60" s="14" t="s">
        <v>9</v>
      </c>
    </row>
    <row r="61" spans="1:7" x14ac:dyDescent="0.3">
      <c r="A61" s="8" t="s">
        <v>10</v>
      </c>
      <c r="B61" s="6">
        <v>317000</v>
      </c>
      <c r="C61" s="16" t="s">
        <v>11</v>
      </c>
      <c r="D61" s="19">
        <f t="shared" ref="D61:D83" si="6">B61*0.3</f>
        <v>95100</v>
      </c>
      <c r="E61" s="19">
        <f t="shared" ref="E61:E83" si="7">B61*0.234</f>
        <v>74178</v>
      </c>
      <c r="F61" s="19">
        <f t="shared" ref="F61:F82" si="8">B61*0.3</f>
        <v>95100</v>
      </c>
      <c r="G61" s="19">
        <f t="shared" ref="G61:G82" si="9">B61*0.166</f>
        <v>52622</v>
      </c>
    </row>
    <row r="62" spans="1:7" x14ac:dyDescent="0.3">
      <c r="A62" s="8" t="s">
        <v>12</v>
      </c>
      <c r="B62" s="6">
        <v>317000</v>
      </c>
      <c r="C62" s="16" t="s">
        <v>11</v>
      </c>
      <c r="D62" s="19">
        <f t="shared" si="6"/>
        <v>95100</v>
      </c>
      <c r="E62" s="19">
        <f t="shared" si="7"/>
        <v>74178</v>
      </c>
      <c r="F62" s="19">
        <f t="shared" si="8"/>
        <v>95100</v>
      </c>
      <c r="G62" s="19">
        <f t="shared" si="9"/>
        <v>52622</v>
      </c>
    </row>
    <row r="63" spans="1:7" x14ac:dyDescent="0.3">
      <c r="A63" s="8" t="s">
        <v>13</v>
      </c>
      <c r="B63" s="6">
        <v>809000</v>
      </c>
      <c r="C63" s="16" t="s">
        <v>11</v>
      </c>
      <c r="D63" s="19">
        <f t="shared" si="6"/>
        <v>242700</v>
      </c>
      <c r="E63" s="19">
        <f t="shared" si="7"/>
        <v>189306</v>
      </c>
      <c r="F63" s="19">
        <f t="shared" si="8"/>
        <v>242700</v>
      </c>
      <c r="G63" s="19">
        <f t="shared" si="9"/>
        <v>134294</v>
      </c>
    </row>
    <row r="64" spans="1:7" x14ac:dyDescent="0.3">
      <c r="A64" s="8" t="s">
        <v>14</v>
      </c>
      <c r="B64" s="6">
        <v>317000</v>
      </c>
      <c r="C64" s="16" t="s">
        <v>11</v>
      </c>
      <c r="D64" s="19">
        <f t="shared" si="6"/>
        <v>95100</v>
      </c>
      <c r="E64" s="19">
        <f t="shared" si="7"/>
        <v>74178</v>
      </c>
      <c r="F64" s="19">
        <f t="shared" si="8"/>
        <v>95100</v>
      </c>
      <c r="G64" s="19">
        <f t="shared" si="9"/>
        <v>52622</v>
      </c>
    </row>
    <row r="65" spans="1:7" x14ac:dyDescent="0.3">
      <c r="A65" s="8" t="s">
        <v>15</v>
      </c>
      <c r="B65" s="6">
        <v>317000</v>
      </c>
      <c r="C65" s="16" t="s">
        <v>11</v>
      </c>
      <c r="D65" s="19">
        <f t="shared" si="6"/>
        <v>95100</v>
      </c>
      <c r="E65" s="19">
        <f t="shared" si="7"/>
        <v>74178</v>
      </c>
      <c r="F65" s="19">
        <f t="shared" si="8"/>
        <v>95100</v>
      </c>
      <c r="G65" s="19">
        <f t="shared" si="9"/>
        <v>52622</v>
      </c>
    </row>
    <row r="66" spans="1:7" x14ac:dyDescent="0.3">
      <c r="A66" s="8" t="s">
        <v>16</v>
      </c>
      <c r="B66" s="6">
        <v>317000</v>
      </c>
      <c r="C66" s="16" t="s">
        <v>11</v>
      </c>
      <c r="D66" s="19">
        <f t="shared" si="6"/>
        <v>95100</v>
      </c>
      <c r="E66" s="19">
        <f t="shared" si="7"/>
        <v>74178</v>
      </c>
      <c r="F66" s="19">
        <f t="shared" si="8"/>
        <v>95100</v>
      </c>
      <c r="G66" s="19">
        <f t="shared" si="9"/>
        <v>52622</v>
      </c>
    </row>
    <row r="67" spans="1:7" x14ac:dyDescent="0.3">
      <c r="A67" s="8" t="s">
        <v>17</v>
      </c>
      <c r="B67" s="6">
        <v>459000</v>
      </c>
      <c r="C67" s="16" t="s">
        <v>11</v>
      </c>
      <c r="D67" s="19">
        <f t="shared" si="6"/>
        <v>137700</v>
      </c>
      <c r="E67" s="19">
        <f t="shared" si="7"/>
        <v>107406</v>
      </c>
      <c r="F67" s="19">
        <f t="shared" si="8"/>
        <v>137700</v>
      </c>
      <c r="G67" s="19">
        <f t="shared" si="9"/>
        <v>76194</v>
      </c>
    </row>
    <row r="68" spans="1:7" x14ac:dyDescent="0.3">
      <c r="A68" s="8" t="s">
        <v>18</v>
      </c>
      <c r="B68" s="6">
        <v>317000</v>
      </c>
      <c r="C68" s="16" t="s">
        <v>11</v>
      </c>
      <c r="D68" s="19">
        <f t="shared" si="6"/>
        <v>95100</v>
      </c>
      <c r="E68" s="19">
        <f t="shared" si="7"/>
        <v>74178</v>
      </c>
      <c r="F68" s="19">
        <f t="shared" si="8"/>
        <v>95100</v>
      </c>
      <c r="G68" s="19">
        <f t="shared" si="9"/>
        <v>52622</v>
      </c>
    </row>
    <row r="69" spans="1:7" x14ac:dyDescent="0.3">
      <c r="A69" s="8" t="s">
        <v>19</v>
      </c>
      <c r="B69" s="6">
        <v>317000</v>
      </c>
      <c r="C69" s="16" t="s">
        <v>11</v>
      </c>
      <c r="D69" s="19">
        <f t="shared" si="6"/>
        <v>95100</v>
      </c>
      <c r="E69" s="19">
        <f t="shared" si="7"/>
        <v>74178</v>
      </c>
      <c r="F69" s="19">
        <f t="shared" si="8"/>
        <v>95100</v>
      </c>
      <c r="G69" s="19">
        <f t="shared" si="9"/>
        <v>52622</v>
      </c>
    </row>
    <row r="70" spans="1:7" x14ac:dyDescent="0.3">
      <c r="A70" s="8" t="s">
        <v>20</v>
      </c>
      <c r="B70" s="6">
        <v>1107000</v>
      </c>
      <c r="C70" s="16" t="s">
        <v>11</v>
      </c>
      <c r="D70" s="19">
        <f t="shared" si="6"/>
        <v>332100</v>
      </c>
      <c r="E70" s="19">
        <f t="shared" si="7"/>
        <v>259038.00000000003</v>
      </c>
      <c r="F70" s="19">
        <f t="shared" si="8"/>
        <v>332100</v>
      </c>
      <c r="G70" s="19">
        <f t="shared" si="9"/>
        <v>183762</v>
      </c>
    </row>
    <row r="71" spans="1:7" x14ac:dyDescent="0.3">
      <c r="A71" s="8" t="s">
        <v>21</v>
      </c>
      <c r="B71" s="6">
        <v>317000</v>
      </c>
      <c r="C71" s="16" t="s">
        <v>11</v>
      </c>
      <c r="D71" s="19">
        <f t="shared" si="6"/>
        <v>95100</v>
      </c>
      <c r="E71" s="19">
        <f t="shared" si="7"/>
        <v>74178</v>
      </c>
      <c r="F71" s="19">
        <f t="shared" si="8"/>
        <v>95100</v>
      </c>
      <c r="G71" s="19">
        <f t="shared" si="9"/>
        <v>52622</v>
      </c>
    </row>
    <row r="72" spans="1:7" x14ac:dyDescent="0.3">
      <c r="A72" s="8" t="s">
        <v>22</v>
      </c>
      <c r="B72" s="6">
        <v>317000</v>
      </c>
      <c r="C72" s="16" t="s">
        <v>11</v>
      </c>
      <c r="D72" s="19">
        <f t="shared" si="6"/>
        <v>95100</v>
      </c>
      <c r="E72" s="19">
        <f t="shared" si="7"/>
        <v>74178</v>
      </c>
      <c r="F72" s="19">
        <f t="shared" si="8"/>
        <v>95100</v>
      </c>
      <c r="G72" s="19">
        <f t="shared" si="9"/>
        <v>52622</v>
      </c>
    </row>
    <row r="73" spans="1:7" x14ac:dyDescent="0.3">
      <c r="A73" s="8" t="s">
        <v>23</v>
      </c>
      <c r="B73" s="6">
        <v>787000</v>
      </c>
      <c r="C73" s="16" t="s">
        <v>11</v>
      </c>
      <c r="D73" s="19">
        <f t="shared" si="6"/>
        <v>236100</v>
      </c>
      <c r="E73" s="19">
        <f t="shared" si="7"/>
        <v>184158</v>
      </c>
      <c r="F73" s="19">
        <f t="shared" si="8"/>
        <v>236100</v>
      </c>
      <c r="G73" s="19">
        <f t="shared" si="9"/>
        <v>130642</v>
      </c>
    </row>
    <row r="74" spans="1:7" x14ac:dyDescent="0.3">
      <c r="A74" s="9" t="s">
        <v>24</v>
      </c>
      <c r="B74" s="6">
        <v>3457000</v>
      </c>
      <c r="C74" s="16" t="s">
        <v>11</v>
      </c>
      <c r="D74" s="19">
        <f t="shared" si="6"/>
        <v>1037100</v>
      </c>
      <c r="E74" s="19">
        <f t="shared" si="7"/>
        <v>808938</v>
      </c>
      <c r="F74" s="19">
        <f t="shared" si="8"/>
        <v>1037100</v>
      </c>
      <c r="G74" s="19">
        <f t="shared" si="9"/>
        <v>573862</v>
      </c>
    </row>
    <row r="75" spans="1:7" x14ac:dyDescent="0.3">
      <c r="A75" s="8" t="s">
        <v>25</v>
      </c>
      <c r="B75" s="6">
        <v>317000</v>
      </c>
      <c r="C75" s="16" t="s">
        <v>11</v>
      </c>
      <c r="D75" s="19">
        <f t="shared" si="6"/>
        <v>95100</v>
      </c>
      <c r="E75" s="19">
        <f t="shared" si="7"/>
        <v>74178</v>
      </c>
      <c r="F75" s="19">
        <f t="shared" si="8"/>
        <v>95100</v>
      </c>
      <c r="G75" s="19">
        <f t="shared" si="9"/>
        <v>52622</v>
      </c>
    </row>
    <row r="76" spans="1:7" x14ac:dyDescent="0.3">
      <c r="A76" s="8" t="s">
        <v>26</v>
      </c>
      <c r="B76" s="6">
        <v>317000</v>
      </c>
      <c r="C76" s="16" t="s">
        <v>11</v>
      </c>
      <c r="D76" s="19">
        <f t="shared" si="6"/>
        <v>95100</v>
      </c>
      <c r="E76" s="19">
        <f t="shared" si="7"/>
        <v>74178</v>
      </c>
      <c r="F76" s="19">
        <f t="shared" si="8"/>
        <v>95100</v>
      </c>
      <c r="G76" s="19">
        <f t="shared" si="9"/>
        <v>52622</v>
      </c>
    </row>
    <row r="77" spans="1:7" x14ac:dyDescent="0.3">
      <c r="A77" s="8" t="s">
        <v>27</v>
      </c>
      <c r="B77" s="6">
        <v>1217000</v>
      </c>
      <c r="C77" s="16" t="s">
        <v>11</v>
      </c>
      <c r="D77" s="19">
        <f t="shared" si="6"/>
        <v>365100</v>
      </c>
      <c r="E77" s="19">
        <f t="shared" si="7"/>
        <v>284778</v>
      </c>
      <c r="F77" s="19">
        <f t="shared" si="8"/>
        <v>365100</v>
      </c>
      <c r="G77" s="19">
        <f t="shared" si="9"/>
        <v>202022</v>
      </c>
    </row>
    <row r="78" spans="1:7" x14ac:dyDescent="0.3">
      <c r="A78" s="8" t="s">
        <v>28</v>
      </c>
      <c r="B78" s="6">
        <v>627000</v>
      </c>
      <c r="C78" s="16" t="s">
        <v>11</v>
      </c>
      <c r="D78" s="19">
        <f t="shared" si="6"/>
        <v>188100</v>
      </c>
      <c r="E78" s="19">
        <f t="shared" si="7"/>
        <v>146718</v>
      </c>
      <c r="F78" s="19">
        <f t="shared" si="8"/>
        <v>188100</v>
      </c>
      <c r="G78" s="19">
        <f t="shared" si="9"/>
        <v>104082</v>
      </c>
    </row>
    <row r="79" spans="1:7" x14ac:dyDescent="0.3">
      <c r="A79" s="8" t="s">
        <v>29</v>
      </c>
      <c r="B79" s="6">
        <v>1307000</v>
      </c>
      <c r="C79" s="16" t="s">
        <v>11</v>
      </c>
      <c r="D79" s="19">
        <f t="shared" si="6"/>
        <v>392100</v>
      </c>
      <c r="E79" s="19">
        <f t="shared" si="7"/>
        <v>305838</v>
      </c>
      <c r="F79" s="19">
        <f t="shared" si="8"/>
        <v>392100</v>
      </c>
      <c r="G79" s="19">
        <f t="shared" si="9"/>
        <v>216962</v>
      </c>
    </row>
    <row r="80" spans="1:7" x14ac:dyDescent="0.3">
      <c r="A80" s="8" t="s">
        <v>30</v>
      </c>
      <c r="B80" s="6">
        <v>807000</v>
      </c>
      <c r="C80" s="16" t="s">
        <v>11</v>
      </c>
      <c r="D80" s="19">
        <f t="shared" si="6"/>
        <v>242100</v>
      </c>
      <c r="E80" s="19">
        <f t="shared" si="7"/>
        <v>188838</v>
      </c>
      <c r="F80" s="19">
        <f t="shared" si="8"/>
        <v>242100</v>
      </c>
      <c r="G80" s="19">
        <f t="shared" si="9"/>
        <v>133962</v>
      </c>
    </row>
    <row r="81" spans="1:7" x14ac:dyDescent="0.3">
      <c r="A81" s="8" t="s">
        <v>31</v>
      </c>
      <c r="B81" s="6">
        <v>317000</v>
      </c>
      <c r="C81" s="16" t="s">
        <v>11</v>
      </c>
      <c r="D81" s="19">
        <f t="shared" si="6"/>
        <v>95100</v>
      </c>
      <c r="E81" s="19">
        <f t="shared" si="7"/>
        <v>74178</v>
      </c>
      <c r="F81" s="19">
        <f t="shared" si="8"/>
        <v>95100</v>
      </c>
      <c r="G81" s="19">
        <f t="shared" si="9"/>
        <v>52622</v>
      </c>
    </row>
    <row r="82" spans="1:7" x14ac:dyDescent="0.3">
      <c r="A82" s="8" t="s">
        <v>32</v>
      </c>
      <c r="B82" s="6">
        <v>1487000</v>
      </c>
      <c r="C82" s="16" t="s">
        <v>11</v>
      </c>
      <c r="D82" s="19">
        <f t="shared" si="6"/>
        <v>446100</v>
      </c>
      <c r="E82" s="19">
        <f t="shared" si="7"/>
        <v>347958</v>
      </c>
      <c r="F82" s="19">
        <f t="shared" si="8"/>
        <v>446100</v>
      </c>
      <c r="G82" s="19">
        <f t="shared" si="9"/>
        <v>246842</v>
      </c>
    </row>
    <row r="83" spans="1:7" x14ac:dyDescent="0.3">
      <c r="A83" s="8" t="s">
        <v>35</v>
      </c>
      <c r="B83" s="6">
        <v>800000</v>
      </c>
      <c r="C83" s="16" t="s">
        <v>11</v>
      </c>
      <c r="D83" s="19">
        <f t="shared" si="6"/>
        <v>240000</v>
      </c>
      <c r="E83" s="19">
        <f t="shared" si="7"/>
        <v>187200</v>
      </c>
      <c r="F83" s="19">
        <f>B83*0.466</f>
        <v>372800</v>
      </c>
      <c r="G83" s="16" t="s">
        <v>11</v>
      </c>
    </row>
    <row r="86" spans="1:7" x14ac:dyDescent="0.3">
      <c r="A86" s="1" t="s">
        <v>36</v>
      </c>
    </row>
    <row r="87" spans="1:7" ht="43.2" x14ac:dyDescent="0.3">
      <c r="B87" s="14" t="s">
        <v>4</v>
      </c>
      <c r="C87" s="20" t="s">
        <v>5</v>
      </c>
      <c r="D87" s="14" t="s">
        <v>6</v>
      </c>
      <c r="E87" s="14" t="s">
        <v>7</v>
      </c>
      <c r="F87" s="14" t="s">
        <v>8</v>
      </c>
      <c r="G87" s="14" t="s">
        <v>9</v>
      </c>
    </row>
    <row r="88" spans="1:7" x14ac:dyDescent="0.3">
      <c r="A88" s="8" t="s">
        <v>10</v>
      </c>
      <c r="B88" s="2">
        <v>1380000</v>
      </c>
      <c r="C88" s="16" t="s">
        <v>11</v>
      </c>
      <c r="D88" s="17">
        <f t="shared" ref="D88:D109" si="10">B88*0.1207</f>
        <v>166566</v>
      </c>
      <c r="E88" s="17">
        <f t="shared" ref="E88:E109" si="11">B88*0.2586</f>
        <v>356868</v>
      </c>
      <c r="F88" s="17">
        <f t="shared" ref="F88:F109" si="12">B88*0.2931</f>
        <v>404478.00000000006</v>
      </c>
      <c r="G88" s="17">
        <f t="shared" ref="G88:G109" si="13">B88*0.3276</f>
        <v>452088</v>
      </c>
    </row>
    <row r="89" spans="1:7" x14ac:dyDescent="0.3">
      <c r="A89" s="8" t="s">
        <v>12</v>
      </c>
      <c r="B89" s="2">
        <v>3005000</v>
      </c>
      <c r="C89" s="16" t="s">
        <v>11</v>
      </c>
      <c r="D89" s="17">
        <f t="shared" si="10"/>
        <v>362703.5</v>
      </c>
      <c r="E89" s="17">
        <f t="shared" si="11"/>
        <v>777093</v>
      </c>
      <c r="F89" s="17">
        <f t="shared" si="12"/>
        <v>880765.50000000012</v>
      </c>
      <c r="G89" s="17">
        <f t="shared" si="13"/>
        <v>984438</v>
      </c>
    </row>
    <row r="90" spans="1:7" x14ac:dyDescent="0.3">
      <c r="A90" s="8" t="s">
        <v>13</v>
      </c>
      <c r="B90" s="2">
        <v>2006000</v>
      </c>
      <c r="C90" s="16" t="s">
        <v>11</v>
      </c>
      <c r="D90" s="17">
        <f t="shared" si="10"/>
        <v>242124.2</v>
      </c>
      <c r="E90" s="17">
        <f t="shared" si="11"/>
        <v>518751.6</v>
      </c>
      <c r="F90" s="17">
        <f t="shared" si="12"/>
        <v>587958.60000000009</v>
      </c>
      <c r="G90" s="17">
        <f t="shared" si="13"/>
        <v>657165.6</v>
      </c>
    </row>
    <row r="91" spans="1:7" x14ac:dyDescent="0.3">
      <c r="A91" s="8" t="s">
        <v>14</v>
      </c>
      <c r="B91" s="2">
        <v>7960000</v>
      </c>
      <c r="C91" s="16" t="s">
        <v>11</v>
      </c>
      <c r="D91" s="17">
        <f t="shared" si="10"/>
        <v>960772</v>
      </c>
      <c r="E91" s="17">
        <f t="shared" si="11"/>
        <v>2058456</v>
      </c>
      <c r="F91" s="17">
        <f t="shared" si="12"/>
        <v>2333076</v>
      </c>
      <c r="G91" s="17">
        <f t="shared" si="13"/>
        <v>2607696</v>
      </c>
    </row>
    <row r="92" spans="1:7" x14ac:dyDescent="0.3">
      <c r="A92" s="8" t="s">
        <v>15</v>
      </c>
      <c r="B92" s="2">
        <v>1575000</v>
      </c>
      <c r="C92" s="16" t="s">
        <v>11</v>
      </c>
      <c r="D92" s="17">
        <f t="shared" si="10"/>
        <v>190102.5</v>
      </c>
      <c r="E92" s="17">
        <f t="shared" si="11"/>
        <v>407295</v>
      </c>
      <c r="F92" s="17">
        <f t="shared" si="12"/>
        <v>461632.50000000006</v>
      </c>
      <c r="G92" s="17">
        <f t="shared" si="13"/>
        <v>515970</v>
      </c>
    </row>
    <row r="93" spans="1:7" x14ac:dyDescent="0.3">
      <c r="A93" s="8" t="s">
        <v>16</v>
      </c>
      <c r="B93" s="2">
        <v>1357000</v>
      </c>
      <c r="C93" s="16" t="s">
        <v>11</v>
      </c>
      <c r="D93" s="17">
        <f t="shared" si="10"/>
        <v>163789.9</v>
      </c>
      <c r="E93" s="17">
        <f t="shared" si="11"/>
        <v>350920.2</v>
      </c>
      <c r="F93" s="17">
        <f t="shared" si="12"/>
        <v>397736.7</v>
      </c>
      <c r="G93" s="17">
        <f t="shared" si="13"/>
        <v>444553.2</v>
      </c>
    </row>
    <row r="94" spans="1:7" x14ac:dyDescent="0.3">
      <c r="A94" s="8" t="s">
        <v>17</v>
      </c>
      <c r="B94" s="2">
        <v>1625000</v>
      </c>
      <c r="C94" s="16" t="s">
        <v>11</v>
      </c>
      <c r="D94" s="17">
        <f t="shared" si="10"/>
        <v>196137.5</v>
      </c>
      <c r="E94" s="17">
        <f t="shared" si="11"/>
        <v>420225</v>
      </c>
      <c r="F94" s="17">
        <f t="shared" si="12"/>
        <v>476287.50000000006</v>
      </c>
      <c r="G94" s="17">
        <f t="shared" si="13"/>
        <v>532350</v>
      </c>
    </row>
    <row r="95" spans="1:7" x14ac:dyDescent="0.3">
      <c r="A95" s="8" t="s">
        <v>18</v>
      </c>
      <c r="B95" s="2">
        <v>1132000</v>
      </c>
      <c r="C95" s="16" t="s">
        <v>11</v>
      </c>
      <c r="D95" s="17">
        <f t="shared" si="10"/>
        <v>136632.4</v>
      </c>
      <c r="E95" s="17">
        <f t="shared" si="11"/>
        <v>292735.2</v>
      </c>
      <c r="F95" s="17">
        <f t="shared" si="12"/>
        <v>331789.2</v>
      </c>
      <c r="G95" s="17">
        <f t="shared" si="13"/>
        <v>370843.2</v>
      </c>
    </row>
    <row r="96" spans="1:7" x14ac:dyDescent="0.3">
      <c r="A96" s="8" t="s">
        <v>19</v>
      </c>
      <c r="B96" s="2">
        <v>2610000</v>
      </c>
      <c r="C96" s="16" t="s">
        <v>11</v>
      </c>
      <c r="D96" s="17">
        <f t="shared" si="10"/>
        <v>315027</v>
      </c>
      <c r="E96" s="17">
        <f t="shared" si="11"/>
        <v>674946</v>
      </c>
      <c r="F96" s="17">
        <f t="shared" si="12"/>
        <v>764991.00000000012</v>
      </c>
      <c r="G96" s="17">
        <f t="shared" si="13"/>
        <v>855036</v>
      </c>
    </row>
    <row r="97" spans="1:7" x14ac:dyDescent="0.3">
      <c r="A97" s="8" t="s">
        <v>20</v>
      </c>
      <c r="B97" s="2">
        <v>3295000</v>
      </c>
      <c r="C97" s="16" t="s">
        <v>11</v>
      </c>
      <c r="D97" s="17">
        <f t="shared" si="10"/>
        <v>397706.5</v>
      </c>
      <c r="E97" s="17">
        <f t="shared" si="11"/>
        <v>852087</v>
      </c>
      <c r="F97" s="17">
        <f t="shared" si="12"/>
        <v>965764.50000000012</v>
      </c>
      <c r="G97" s="17">
        <f t="shared" si="13"/>
        <v>1079442</v>
      </c>
    </row>
    <row r="98" spans="1:7" x14ac:dyDescent="0.3">
      <c r="A98" s="8" t="s">
        <v>21</v>
      </c>
      <c r="B98" s="2">
        <v>3195000</v>
      </c>
      <c r="C98" s="16" t="s">
        <v>11</v>
      </c>
      <c r="D98" s="17">
        <f t="shared" si="10"/>
        <v>385636.5</v>
      </c>
      <c r="E98" s="17">
        <f t="shared" si="11"/>
        <v>826227</v>
      </c>
      <c r="F98" s="17">
        <f t="shared" si="12"/>
        <v>936454.50000000012</v>
      </c>
      <c r="G98" s="17">
        <f t="shared" si="13"/>
        <v>1046682</v>
      </c>
    </row>
    <row r="99" spans="1:7" x14ac:dyDescent="0.3">
      <c r="A99" s="8" t="s">
        <v>22</v>
      </c>
      <c r="B99" s="2">
        <v>1105000</v>
      </c>
      <c r="C99" s="16" t="s">
        <v>11</v>
      </c>
      <c r="D99" s="17">
        <f t="shared" si="10"/>
        <v>133373.5</v>
      </c>
      <c r="E99" s="17">
        <f t="shared" si="11"/>
        <v>285753</v>
      </c>
      <c r="F99" s="17">
        <f t="shared" si="12"/>
        <v>323875.50000000006</v>
      </c>
      <c r="G99" s="17">
        <f t="shared" si="13"/>
        <v>361998</v>
      </c>
    </row>
    <row r="100" spans="1:7" x14ac:dyDescent="0.3">
      <c r="A100" s="8" t="s">
        <v>23</v>
      </c>
      <c r="B100" s="2">
        <v>2005000</v>
      </c>
      <c r="C100" s="16" t="s">
        <v>11</v>
      </c>
      <c r="D100" s="17">
        <f t="shared" si="10"/>
        <v>242003.5</v>
      </c>
      <c r="E100" s="17">
        <f t="shared" si="11"/>
        <v>518493</v>
      </c>
      <c r="F100" s="17">
        <f t="shared" si="12"/>
        <v>587665.5</v>
      </c>
      <c r="G100" s="17">
        <f t="shared" si="13"/>
        <v>656838</v>
      </c>
    </row>
    <row r="101" spans="1:7" x14ac:dyDescent="0.3">
      <c r="A101" s="9" t="s">
        <v>24</v>
      </c>
      <c r="B101" s="2">
        <v>4485000</v>
      </c>
      <c r="C101" s="16" t="s">
        <v>11</v>
      </c>
      <c r="D101" s="17">
        <f t="shared" si="10"/>
        <v>541339.5</v>
      </c>
      <c r="E101" s="17">
        <f t="shared" si="11"/>
        <v>1159821</v>
      </c>
      <c r="F101" s="17">
        <f t="shared" si="12"/>
        <v>1314553.5000000002</v>
      </c>
      <c r="G101" s="17">
        <f t="shared" si="13"/>
        <v>1469286</v>
      </c>
    </row>
    <row r="102" spans="1:7" x14ac:dyDescent="0.3">
      <c r="A102" s="8" t="s">
        <v>25</v>
      </c>
      <c r="B102" s="2">
        <v>1667000</v>
      </c>
      <c r="C102" s="16" t="s">
        <v>11</v>
      </c>
      <c r="D102" s="17">
        <f t="shared" si="10"/>
        <v>201206.9</v>
      </c>
      <c r="E102" s="17">
        <f t="shared" si="11"/>
        <v>431086.2</v>
      </c>
      <c r="F102" s="17">
        <f t="shared" si="12"/>
        <v>488597.70000000007</v>
      </c>
      <c r="G102" s="17">
        <f t="shared" si="13"/>
        <v>546109.19999999995</v>
      </c>
    </row>
    <row r="103" spans="1:7" x14ac:dyDescent="0.3">
      <c r="A103" s="8" t="s">
        <v>26</v>
      </c>
      <c r="B103" s="2">
        <v>1875000</v>
      </c>
      <c r="C103" s="16" t="s">
        <v>11</v>
      </c>
      <c r="D103" s="17">
        <f t="shared" si="10"/>
        <v>226312.5</v>
      </c>
      <c r="E103" s="17">
        <f t="shared" si="11"/>
        <v>484875</v>
      </c>
      <c r="F103" s="17">
        <f t="shared" si="12"/>
        <v>549562.5</v>
      </c>
      <c r="G103" s="17">
        <f t="shared" si="13"/>
        <v>614250</v>
      </c>
    </row>
    <row r="104" spans="1:7" x14ac:dyDescent="0.3">
      <c r="A104" s="8" t="s">
        <v>27</v>
      </c>
      <c r="B104" s="2">
        <v>5533000</v>
      </c>
      <c r="C104" s="16" t="s">
        <v>11</v>
      </c>
      <c r="D104" s="17">
        <f t="shared" si="10"/>
        <v>667833.1</v>
      </c>
      <c r="E104" s="17">
        <f t="shared" si="11"/>
        <v>1430833.8</v>
      </c>
      <c r="F104" s="17">
        <f t="shared" si="12"/>
        <v>1621722.3</v>
      </c>
      <c r="G104" s="17">
        <f t="shared" si="13"/>
        <v>1812610.8</v>
      </c>
    </row>
    <row r="105" spans="1:7" x14ac:dyDescent="0.3">
      <c r="A105" s="8" t="s">
        <v>28</v>
      </c>
      <c r="B105" s="2">
        <v>2836000</v>
      </c>
      <c r="C105" s="16" t="s">
        <v>11</v>
      </c>
      <c r="D105" s="17">
        <f t="shared" si="10"/>
        <v>342305.2</v>
      </c>
      <c r="E105" s="17">
        <f t="shared" si="11"/>
        <v>733389.6</v>
      </c>
      <c r="F105" s="17">
        <f t="shared" si="12"/>
        <v>831231.60000000009</v>
      </c>
      <c r="G105" s="17">
        <f t="shared" si="13"/>
        <v>929073.6</v>
      </c>
    </row>
    <row r="106" spans="1:7" x14ac:dyDescent="0.3">
      <c r="A106" s="8" t="s">
        <v>29</v>
      </c>
      <c r="B106" s="2">
        <v>2910000</v>
      </c>
      <c r="C106" s="16" t="s">
        <v>11</v>
      </c>
      <c r="D106" s="17">
        <f t="shared" si="10"/>
        <v>351237</v>
      </c>
      <c r="E106" s="17">
        <f t="shared" si="11"/>
        <v>752526</v>
      </c>
      <c r="F106" s="17">
        <f t="shared" si="12"/>
        <v>852921.00000000012</v>
      </c>
      <c r="G106" s="17">
        <f t="shared" si="13"/>
        <v>953316</v>
      </c>
    </row>
    <row r="107" spans="1:7" x14ac:dyDescent="0.3">
      <c r="A107" s="8" t="s">
        <v>30</v>
      </c>
      <c r="B107" s="2">
        <v>1800000</v>
      </c>
      <c r="C107" s="16" t="s">
        <v>11</v>
      </c>
      <c r="D107" s="17">
        <f t="shared" si="10"/>
        <v>217260</v>
      </c>
      <c r="E107" s="17">
        <f t="shared" si="11"/>
        <v>465480</v>
      </c>
      <c r="F107" s="17">
        <f t="shared" si="12"/>
        <v>527580</v>
      </c>
      <c r="G107" s="17">
        <f t="shared" si="13"/>
        <v>589680</v>
      </c>
    </row>
    <row r="108" spans="1:7" x14ac:dyDescent="0.3">
      <c r="A108" s="8" t="s">
        <v>31</v>
      </c>
      <c r="B108" s="2">
        <v>1508000</v>
      </c>
      <c r="C108" s="16" t="s">
        <v>11</v>
      </c>
      <c r="D108" s="17">
        <f t="shared" si="10"/>
        <v>182015.6</v>
      </c>
      <c r="E108" s="17">
        <f t="shared" si="11"/>
        <v>389968.8</v>
      </c>
      <c r="F108" s="17">
        <f t="shared" si="12"/>
        <v>441994.80000000005</v>
      </c>
      <c r="G108" s="17">
        <f t="shared" si="13"/>
        <v>494020.8</v>
      </c>
    </row>
    <row r="109" spans="1:7" x14ac:dyDescent="0.3">
      <c r="A109" s="8" t="s">
        <v>32</v>
      </c>
      <c r="B109" s="2">
        <v>3136000</v>
      </c>
      <c r="C109" s="16" t="s">
        <v>11</v>
      </c>
      <c r="D109" s="17">
        <f t="shared" si="10"/>
        <v>378515.20000000001</v>
      </c>
      <c r="E109" s="17">
        <f t="shared" si="11"/>
        <v>810969.59999999998</v>
      </c>
      <c r="F109" s="17">
        <f t="shared" si="12"/>
        <v>919161.60000000009</v>
      </c>
      <c r="G109" s="17">
        <f t="shared" si="13"/>
        <v>1027353.6</v>
      </c>
    </row>
    <row r="110" spans="1:7" x14ac:dyDescent="0.3">
      <c r="G110" s="10"/>
    </row>
    <row r="111" spans="1:7" x14ac:dyDescent="0.3">
      <c r="G111" s="10"/>
    </row>
    <row r="112" spans="1:7" ht="18" x14ac:dyDescent="0.35">
      <c r="A112" s="12" t="s">
        <v>37</v>
      </c>
    </row>
    <row r="113" spans="1:7" ht="186.75" customHeight="1" x14ac:dyDescent="0.3">
      <c r="A113" s="22" t="s">
        <v>38</v>
      </c>
      <c r="B113" s="23"/>
      <c r="C113" s="23"/>
      <c r="D113" s="23"/>
      <c r="E113" s="23"/>
      <c r="F113" s="23"/>
      <c r="G113" s="24"/>
    </row>
    <row r="115" spans="1:7" x14ac:dyDescent="0.3">
      <c r="A115" s="1" t="s">
        <v>39</v>
      </c>
    </row>
    <row r="116" spans="1:7" ht="43.2" x14ac:dyDescent="0.3">
      <c r="B116" s="14" t="s">
        <v>4</v>
      </c>
      <c r="C116" s="14" t="s">
        <v>5</v>
      </c>
      <c r="D116" s="14" t="s">
        <v>6</v>
      </c>
      <c r="E116" s="14" t="s">
        <v>7</v>
      </c>
      <c r="F116" s="14" t="s">
        <v>8</v>
      </c>
      <c r="G116" s="14" t="s">
        <v>9</v>
      </c>
    </row>
    <row r="117" spans="1:7" x14ac:dyDescent="0.3">
      <c r="A117" s="8" t="s">
        <v>25</v>
      </c>
      <c r="B117" s="5">
        <v>420000</v>
      </c>
      <c r="C117" s="16" t="s">
        <v>11</v>
      </c>
      <c r="D117" s="17">
        <f t="shared" ref="D117:D122" si="14">B117*0.578</f>
        <v>242759.99999999997</v>
      </c>
      <c r="E117" s="17">
        <f t="shared" ref="E117:E122" si="15">B117*0.222</f>
        <v>93240</v>
      </c>
      <c r="F117" s="17">
        <f t="shared" ref="F117:F122" si="16">B117*0.2</f>
        <v>84000</v>
      </c>
      <c r="G117" s="16" t="s">
        <v>11</v>
      </c>
    </row>
    <row r="118" spans="1:7" x14ac:dyDescent="0.3">
      <c r="A118" s="8" t="s">
        <v>27</v>
      </c>
      <c r="B118" s="5">
        <v>940000</v>
      </c>
      <c r="C118" s="16" t="s">
        <v>11</v>
      </c>
      <c r="D118" s="17">
        <f t="shared" si="14"/>
        <v>543320</v>
      </c>
      <c r="E118" s="17">
        <f t="shared" si="15"/>
        <v>208680</v>
      </c>
      <c r="F118" s="17">
        <f t="shared" si="16"/>
        <v>188000</v>
      </c>
      <c r="G118" s="16" t="s">
        <v>11</v>
      </c>
    </row>
    <row r="119" spans="1:7" x14ac:dyDescent="0.3">
      <c r="A119" s="8" t="s">
        <v>28</v>
      </c>
      <c r="B119" s="5">
        <v>800000</v>
      </c>
      <c r="C119" s="16" t="s">
        <v>11</v>
      </c>
      <c r="D119" s="17">
        <f t="shared" si="14"/>
        <v>462399.99999999994</v>
      </c>
      <c r="E119" s="17">
        <f t="shared" si="15"/>
        <v>177600</v>
      </c>
      <c r="F119" s="17">
        <f t="shared" si="16"/>
        <v>160000</v>
      </c>
      <c r="G119" s="16" t="s">
        <v>11</v>
      </c>
    </row>
    <row r="120" spans="1:7" x14ac:dyDescent="0.3">
      <c r="A120" s="8" t="s">
        <v>29</v>
      </c>
      <c r="B120" s="5">
        <v>250000</v>
      </c>
      <c r="C120" s="16" t="s">
        <v>11</v>
      </c>
      <c r="D120" s="17">
        <f t="shared" si="14"/>
        <v>144500</v>
      </c>
      <c r="E120" s="17">
        <f t="shared" si="15"/>
        <v>55500</v>
      </c>
      <c r="F120" s="17">
        <f t="shared" si="16"/>
        <v>50000</v>
      </c>
      <c r="G120" s="16" t="s">
        <v>11</v>
      </c>
    </row>
    <row r="121" spans="1:7" x14ac:dyDescent="0.3">
      <c r="A121" s="8" t="s">
        <v>30</v>
      </c>
      <c r="B121" s="5">
        <v>750000</v>
      </c>
      <c r="C121" s="16" t="s">
        <v>11</v>
      </c>
      <c r="D121" s="17">
        <f t="shared" si="14"/>
        <v>433499.99999999994</v>
      </c>
      <c r="E121" s="17">
        <f t="shared" si="15"/>
        <v>166500</v>
      </c>
      <c r="F121" s="17">
        <f t="shared" si="16"/>
        <v>150000</v>
      </c>
      <c r="G121" s="16" t="s">
        <v>11</v>
      </c>
    </row>
    <row r="122" spans="1:7" x14ac:dyDescent="0.3">
      <c r="A122" s="8" t="s">
        <v>32</v>
      </c>
      <c r="B122" s="5">
        <v>1340000</v>
      </c>
      <c r="C122" s="16" t="s">
        <v>11</v>
      </c>
      <c r="D122" s="17">
        <f t="shared" si="14"/>
        <v>774520</v>
      </c>
      <c r="E122" s="17">
        <f t="shared" si="15"/>
        <v>297480</v>
      </c>
      <c r="F122" s="17">
        <f t="shared" si="16"/>
        <v>268000</v>
      </c>
      <c r="G122" s="16" t="s">
        <v>11</v>
      </c>
    </row>
    <row r="123" spans="1:7" x14ac:dyDescent="0.3">
      <c r="D123" s="10"/>
      <c r="E123" s="10"/>
      <c r="F123" s="10"/>
    </row>
    <row r="125" spans="1:7" x14ac:dyDescent="0.3">
      <c r="A125" s="1" t="s">
        <v>40</v>
      </c>
    </row>
    <row r="126" spans="1:7" ht="43.2" x14ac:dyDescent="0.3">
      <c r="B126" s="14" t="s">
        <v>4</v>
      </c>
      <c r="C126" s="14" t="s">
        <v>5</v>
      </c>
      <c r="D126" s="14" t="s">
        <v>6</v>
      </c>
      <c r="E126" s="14" t="s">
        <v>7</v>
      </c>
      <c r="F126" s="14" t="s">
        <v>8</v>
      </c>
      <c r="G126" s="14" t="s">
        <v>9</v>
      </c>
    </row>
    <row r="127" spans="1:7" x14ac:dyDescent="0.3">
      <c r="A127" s="8" t="s">
        <v>16</v>
      </c>
      <c r="B127" s="4">
        <v>362000</v>
      </c>
      <c r="C127" s="16" t="s">
        <v>11</v>
      </c>
      <c r="D127" s="17">
        <f t="shared" ref="D127:D132" si="17">B127*0.542</f>
        <v>196204</v>
      </c>
      <c r="E127" s="17">
        <f t="shared" ref="E127:E132" si="18">B127*0.458</f>
        <v>165796</v>
      </c>
      <c r="F127" s="16" t="s">
        <v>11</v>
      </c>
      <c r="G127" s="16" t="s">
        <v>11</v>
      </c>
    </row>
    <row r="128" spans="1:7" x14ac:dyDescent="0.3">
      <c r="A128" s="8" t="s">
        <v>18</v>
      </c>
      <c r="B128" s="4">
        <v>319000</v>
      </c>
      <c r="C128" s="16" t="s">
        <v>11</v>
      </c>
      <c r="D128" s="17">
        <f t="shared" si="17"/>
        <v>172898</v>
      </c>
      <c r="E128" s="17">
        <f t="shared" si="18"/>
        <v>146102</v>
      </c>
      <c r="F128" s="16" t="s">
        <v>11</v>
      </c>
      <c r="G128" s="16" t="s">
        <v>11</v>
      </c>
    </row>
    <row r="129" spans="1:7" x14ac:dyDescent="0.3">
      <c r="A129" s="8" t="s">
        <v>19</v>
      </c>
      <c r="B129" s="4">
        <v>455000</v>
      </c>
      <c r="C129" s="16" t="s">
        <v>11</v>
      </c>
      <c r="D129" s="17">
        <f t="shared" si="17"/>
        <v>246610.00000000003</v>
      </c>
      <c r="E129" s="17">
        <f t="shared" si="18"/>
        <v>208390</v>
      </c>
      <c r="F129" s="16" t="s">
        <v>11</v>
      </c>
      <c r="G129" s="16" t="s">
        <v>11</v>
      </c>
    </row>
    <row r="130" spans="1:7" x14ac:dyDescent="0.3">
      <c r="A130" s="8" t="s">
        <v>25</v>
      </c>
      <c r="B130" s="4">
        <v>344000</v>
      </c>
      <c r="C130" s="16" t="s">
        <v>11</v>
      </c>
      <c r="D130" s="17">
        <f t="shared" si="17"/>
        <v>186448</v>
      </c>
      <c r="E130" s="17">
        <f t="shared" si="18"/>
        <v>157552</v>
      </c>
      <c r="F130" s="16" t="s">
        <v>11</v>
      </c>
      <c r="G130" s="16" t="s">
        <v>11</v>
      </c>
    </row>
    <row r="131" spans="1:7" x14ac:dyDescent="0.3">
      <c r="A131" s="8" t="s">
        <v>28</v>
      </c>
      <c r="B131" s="4">
        <v>368000</v>
      </c>
      <c r="C131" s="16" t="s">
        <v>11</v>
      </c>
      <c r="D131" s="17">
        <f t="shared" si="17"/>
        <v>199456</v>
      </c>
      <c r="E131" s="17">
        <f t="shared" si="18"/>
        <v>168544</v>
      </c>
      <c r="F131" s="16" t="s">
        <v>11</v>
      </c>
      <c r="G131" s="16" t="s">
        <v>11</v>
      </c>
    </row>
    <row r="132" spans="1:7" x14ac:dyDescent="0.3">
      <c r="A132" s="8" t="s">
        <v>32</v>
      </c>
      <c r="B132" s="4">
        <v>551000</v>
      </c>
      <c r="C132" s="16" t="s">
        <v>11</v>
      </c>
      <c r="D132" s="17">
        <f t="shared" si="17"/>
        <v>298642</v>
      </c>
      <c r="E132" s="17">
        <f t="shared" si="18"/>
        <v>252358</v>
      </c>
      <c r="F132" s="16" t="s">
        <v>11</v>
      </c>
      <c r="G132" s="16" t="s">
        <v>11</v>
      </c>
    </row>
  </sheetData>
  <sheetProtection algorithmName="SHA-512" hashValue="z9OG461mNoQjj8CTNGT+ogBXnQohVLi329IPKDmCw/oCZtLxsj64FK3kCCy+JbJesGTDdZb3fh3+u/iBXpe1tg==" saltValue="7+q2MTv0lQqj74n2RNW94w==" spinCount="100000" sheet="1" objects="1" scenarios="1"/>
  <mergeCells count="3">
    <mergeCell ref="A5:G5"/>
    <mergeCell ref="A2:G2"/>
    <mergeCell ref="A113:G113"/>
  </mergeCells>
  <pageMargins left="0.7" right="0.7" top="0.75" bottom="0.75" header="0.3" footer="0.3"/>
  <pageSetup paperSize="9" scale="50" orientation="landscape" r:id="rId1"/>
  <rowBreaks count="2" manualBreakCount="2">
    <brk id="31" max="16383" man="1"/>
    <brk id="84"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82437A10624D884A804B0BB80AD93082" ma:contentTypeVersion="1" ma:contentTypeDescription="Luo uusi asiakirja." ma:contentTypeScope="" ma:versionID="fbc4c51891975528300cb9754f15e370">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42E0A-2428-4033-A86C-DF9BD82F0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B815E-5E27-416F-BADC-40CA9932AC34}">
  <ds:schemaRefs>
    <ds:schemaRef ds:uri="http://purl.org/dc/terms/"/>
    <ds:schemaRef ds:uri="http://schemas.openxmlformats.org/package/2006/metadata/core-properties"/>
    <ds:schemaRef ds:uri="http://purl.org/dc/dcmitype/"/>
    <ds:schemaRef ds:uri="http://schemas.microsoft.com/office/2006/documentManagement/types"/>
    <ds:schemaRef ds:uri="ebb82943-49da-4504-a2f3-a33fb2eb95f1"/>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BD45FE4-CE6B-47FF-9BC2-57ED28D25A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RRP</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Nousiainen Maria (STM)</dc:creator>
  <cp:keywords/>
  <dc:description/>
  <cp:lastModifiedBy>Hämäläinen Sanna (STM)</cp:lastModifiedBy>
  <cp:revision/>
  <dcterms:created xsi:type="dcterms:W3CDTF">2022-02-16T13:20:52Z</dcterms:created>
  <dcterms:modified xsi:type="dcterms:W3CDTF">2023-01-20T09:49:19Z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0x01010082437A10624D884A804B0BB80AD93082</vt:lpwstr>
  </property>
</Properties>
</file>